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2D314F27-8E32-45A2-85D3-1F63E36AC475}" xr6:coauthVersionLast="36" xr6:coauthVersionMax="36" xr10:uidLastSave="{00000000-0000-0000-0000-000000000000}"/>
  <bookViews>
    <workbookView xWindow="0" yWindow="0" windowWidth="13965" windowHeight="11310" tabRatio="886" xr2:uid="{00000000-000D-0000-FFFF-FFFF00000000}"/>
  </bookViews>
  <sheets>
    <sheet name="목차" sheetId="1" r:id="rId1"/>
    <sheet name="1. 의료기관" sheetId="2" r:id="rId2"/>
    <sheet name="2. 의료기관종사의료인력" sheetId="3" r:id="rId3"/>
    <sheet name="3. 보건소 인력" sheetId="4" r:id="rId4"/>
    <sheet name="4. 보건지소 및 보건진료소 인력" sheetId="5" r:id="rId5"/>
    <sheet name="5. 의약품등 제조업소 및 판매업소" sheetId="6" r:id="rId6"/>
    <sheet name="6. 식품위생관계업소" sheetId="7" r:id="rId7"/>
    <sheet name="7. 공중위생영업소" sheetId="8" r:id="rId8"/>
    <sheet name="8. 예방접종" sheetId="9" r:id="rId9"/>
    <sheet name="9. 법정감염병발생및사망" sheetId="10" r:id="rId10"/>
    <sheet name="10. 결핵환자현황" sheetId="11" r:id="rId11"/>
    <sheet name="11. 보건소구강보건사업실적" sheetId="12" r:id="rId12"/>
    <sheet name="12. 모자보건사업실적" sheetId="13" r:id="rId13"/>
    <sheet name="------" sheetId="14" state="hidden" r:id="rId14"/>
    <sheet name="13.건강보험적용인구" sheetId="15" r:id="rId15"/>
    <sheet name="14.국민연금가입자" sheetId="16" r:id="rId16"/>
    <sheet name="15.국민연금급여지급현황" sheetId="17" r:id="rId17"/>
    <sheet name="16. 노인여가복지시설" sheetId="18" r:id="rId18"/>
    <sheet name="17. 노인주거복지시설" sheetId="19" r:id="rId19"/>
    <sheet name="18. 노인의료복지시설" sheetId="20" r:id="rId20"/>
    <sheet name="19. 재가노인복지시설" sheetId="21" r:id="rId21"/>
    <sheet name="20. 국민기초생활보장수급자" sheetId="22" r:id="rId22"/>
    <sheet name="21. 기초연금 수급자 수" sheetId="23" r:id="rId23"/>
    <sheet name="22. 여성복지시설" sheetId="24" r:id="rId24"/>
    <sheet name="23. 여성폭력상담" sheetId="25" r:id="rId25"/>
    <sheet name="24. 아동복지시설" sheetId="26" r:id="rId26"/>
    <sheet name="25. 장애인복지생활시설" sheetId="27" r:id="rId27"/>
    <sheet name="26. 장애인등록현황" sheetId="28" r:id="rId28"/>
    <sheet name="27. 보호대상아동발생및조치현황" sheetId="29" r:id="rId29"/>
    <sheet name="28.헌혈사업실적" sheetId="30" r:id="rId30"/>
    <sheet name="29. 어린이집" sheetId="31" r:id="rId31"/>
    <sheet name="30. 사회복지자원봉사자현황" sheetId="32" r:id="rId32"/>
  </sheets>
  <externalReferences>
    <externalReference r:id="rId33"/>
  </externalReferences>
  <definedNames>
    <definedName name="_xlnm.Print_Area" localSheetId="1">'1. 의료기관'!$A$1:$AA$30</definedName>
    <definedName name="_xlnm.Print_Area" localSheetId="10">'10. 결핵환자현황'!$A$1:$AF$20</definedName>
    <definedName name="_xlnm.Print_Area" localSheetId="11">'11. 보건소구강보건사업실적'!$A$1:$E$30</definedName>
    <definedName name="_xlnm.Print_Area" localSheetId="12">'12. 모자보건사업실적'!$A$1:$C$31</definedName>
    <definedName name="_xlnm.Print_Area" localSheetId="14">'13.건강보험적용인구'!$A$1:$H$33</definedName>
    <definedName name="_xlnm.Print_Area" localSheetId="2">'2. 의료기관종사의료인력'!$A$1:$L$30</definedName>
    <definedName name="_xlnm.Print_Area" localSheetId="21">'20. 국민기초생활보장수급자'!$A$1:$I$29</definedName>
    <definedName name="_xlnm.Print_Area" localSheetId="22">'21. 기초연금 수급자 수'!$A$1:$J$31</definedName>
    <definedName name="_xlnm.Print_Area" localSheetId="25">'24. 아동복지시설'!$A$1:$U$31</definedName>
    <definedName name="_xlnm.Print_Area" localSheetId="26">'25. 장애인복지생활시설'!$A$1:$W$30</definedName>
    <definedName name="_xlnm.Print_Area" localSheetId="27">'26. 장애인등록현황'!$A$1:$U$30</definedName>
    <definedName name="_xlnm.Print_Area" localSheetId="28">'27. 보호대상아동발생및조치현황'!$A$1:$M$28</definedName>
    <definedName name="_xlnm.Print_Area" localSheetId="30">'29. 어린이집'!$A$1:$Q$29</definedName>
    <definedName name="_xlnm.Print_Area" localSheetId="3">'3. 보건소 인력'!$A$1:$M$34</definedName>
    <definedName name="_xlnm.Print_Area" localSheetId="31">'30. 사회복지자원봉사자현황'!$A$1:$K$15</definedName>
    <definedName name="_xlnm.Print_Area" localSheetId="4">'4. 보건지소 및 보건진료소 인력'!$A$1:$R$31</definedName>
    <definedName name="_xlnm.Print_Area" localSheetId="5">'5. 의약품등 제조업소 및 판매업소'!$A$1:$O$28</definedName>
    <definedName name="_xlnm.Print_Area" localSheetId="6">'6. 식품위생관계업소'!$A$1:$W$31</definedName>
    <definedName name="_xlnm.Print_Area" localSheetId="7">'7. 공중위생영업소'!$A$1:$H$31</definedName>
    <definedName name="_xlnm.Print_Area" localSheetId="8">'8. 예방접종'!$A$1:$L$31</definedName>
    <definedName name="_xlnm.Print_Area" localSheetId="9">'9. 법정감염병발생및사망'!$A$1:$EI$30</definedName>
  </definedNames>
  <calcPr calcId="191029"/>
</workbook>
</file>

<file path=xl/calcChain.xml><?xml version="1.0" encoding="utf-8"?>
<calcChain xmlns="http://schemas.openxmlformats.org/spreadsheetml/2006/main">
  <c r="I19" i="23" l="1"/>
  <c r="J19" i="23"/>
  <c r="I20" i="23"/>
  <c r="J20" i="23"/>
  <c r="I21" i="23"/>
  <c r="J21" i="23"/>
  <c r="I22" i="23"/>
  <c r="J22" i="23"/>
  <c r="I23" i="23"/>
  <c r="J23" i="23"/>
  <c r="I24" i="23"/>
  <c r="J24" i="23"/>
  <c r="I25" i="23"/>
  <c r="J25" i="23"/>
  <c r="I26" i="23"/>
  <c r="J26" i="23"/>
  <c r="I27" i="23"/>
  <c r="J27" i="23"/>
  <c r="I28" i="23"/>
  <c r="J28" i="23"/>
  <c r="I29" i="23"/>
  <c r="J29" i="23"/>
  <c r="B27" i="31" l="1"/>
  <c r="D26" i="31"/>
  <c r="B26" i="31" s="1"/>
  <c r="J25" i="31"/>
  <c r="D25" i="31"/>
  <c r="B25" i="31" s="1"/>
  <c r="J24" i="31"/>
  <c r="D24" i="31"/>
  <c r="B24" i="31"/>
  <c r="J23" i="31"/>
  <c r="D23" i="31"/>
  <c r="B23" i="31" s="1"/>
  <c r="J22" i="31"/>
  <c r="D22" i="31"/>
  <c r="B22" i="31" s="1"/>
  <c r="J21" i="31"/>
  <c r="D21" i="31"/>
  <c r="B21" i="31"/>
  <c r="J20" i="31"/>
  <c r="D20" i="31"/>
  <c r="B20" i="31"/>
  <c r="J19" i="31"/>
  <c r="D19" i="31"/>
  <c r="B19" i="31" s="1"/>
  <c r="J18" i="31"/>
  <c r="D18" i="31"/>
  <c r="B18" i="31"/>
  <c r="J17" i="31"/>
  <c r="D17" i="31"/>
  <c r="B17" i="3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29" i="20"/>
  <c r="D29" i="20"/>
  <c r="C29" i="20"/>
  <c r="E28" i="20"/>
  <c r="D28" i="20"/>
  <c r="C28" i="20"/>
  <c r="E27" i="20"/>
  <c r="D27" i="20"/>
  <c r="C27" i="20"/>
  <c r="E26" i="20"/>
  <c r="D26" i="20"/>
  <c r="C26" i="20"/>
  <c r="E25" i="20"/>
  <c r="D25" i="20"/>
  <c r="C25" i="20"/>
  <c r="E24" i="20"/>
  <c r="D24" i="20"/>
  <c r="C24" i="20"/>
  <c r="E23" i="20"/>
  <c r="D23" i="20"/>
  <c r="C23" i="20"/>
  <c r="E22" i="20"/>
  <c r="D22" i="20"/>
  <c r="C22" i="20"/>
  <c r="E21" i="20"/>
  <c r="D21" i="20"/>
  <c r="C21" i="20"/>
  <c r="E20" i="20"/>
  <c r="D20" i="20"/>
  <c r="C20" i="20"/>
  <c r="E19" i="20"/>
  <c r="D19" i="20"/>
  <c r="C19" i="20"/>
  <c r="C27" i="12"/>
  <c r="C26" i="12"/>
  <c r="C25" i="12"/>
  <c r="B25" i="12"/>
  <c r="E24" i="12"/>
  <c r="B24" i="12"/>
  <c r="E23" i="12"/>
  <c r="C23" i="12"/>
  <c r="E22" i="12"/>
  <c r="C22" i="12"/>
  <c r="B22" i="12"/>
  <c r="C21" i="12"/>
  <c r="E20" i="12"/>
  <c r="C20" i="12"/>
  <c r="B20" i="12"/>
  <c r="C19" i="12"/>
  <c r="C18" i="12"/>
  <c r="CF29" i="10"/>
  <c r="CF28" i="10"/>
  <c r="AM28" i="10"/>
  <c r="AL28" i="10"/>
  <c r="CF27" i="10"/>
  <c r="AM27" i="10"/>
  <c r="AL27" i="10"/>
  <c r="CF26" i="10"/>
  <c r="AM26" i="10"/>
  <c r="AL26" i="10"/>
  <c r="CF25" i="10"/>
  <c r="AM25" i="10"/>
  <c r="AL25" i="10"/>
  <c r="CF24" i="10"/>
  <c r="AM24" i="10"/>
  <c r="AL24" i="10"/>
  <c r="CF23" i="10"/>
  <c r="AM23" i="10"/>
  <c r="AL23" i="10"/>
  <c r="CF22" i="10"/>
  <c r="AM22" i="10"/>
  <c r="AL22" i="10"/>
  <c r="CF21" i="10"/>
  <c r="AM21" i="10"/>
  <c r="AL21" i="10"/>
  <c r="CF20" i="10"/>
  <c r="AM20" i="10"/>
  <c r="AL20" i="10"/>
  <c r="CF19" i="10"/>
  <c r="AM19" i="10"/>
  <c r="AL19" i="10"/>
  <c r="CF18" i="10"/>
  <c r="AL18" i="10"/>
  <c r="CF16" i="10"/>
  <c r="AM16" i="10"/>
  <c r="AL16" i="10"/>
  <c r="B28" i="8"/>
  <c r="B27" i="8"/>
  <c r="B26" i="8"/>
  <c r="B25" i="8"/>
  <c r="B24" i="8"/>
  <c r="B23" i="8"/>
  <c r="B22" i="8"/>
  <c r="B21" i="8"/>
  <c r="B20" i="8"/>
  <c r="B19" i="8"/>
  <c r="B18" i="8"/>
  <c r="B29" i="7"/>
  <c r="B28" i="7"/>
  <c r="B27" i="7"/>
  <c r="B26" i="7"/>
  <c r="B25" i="7"/>
  <c r="B24" i="7"/>
  <c r="B23" i="7"/>
  <c r="B22" i="7"/>
  <c r="B21" i="7"/>
  <c r="B20" i="7"/>
  <c r="B19" i="7"/>
  <c r="G26" i="6"/>
  <c r="G25" i="6"/>
  <c r="G24" i="6"/>
  <c r="G23" i="6"/>
  <c r="G22" i="6"/>
  <c r="G21" i="6"/>
  <c r="G20" i="6"/>
  <c r="G19" i="6"/>
  <c r="G18" i="6"/>
  <c r="G17" i="6"/>
  <c r="G16" i="6"/>
  <c r="B27" i="3"/>
  <c r="B26" i="3"/>
  <c r="B25" i="3"/>
  <c r="B24" i="3"/>
  <c r="B23" i="3"/>
  <c r="B22" i="3"/>
  <c r="B21" i="3"/>
  <c r="B20" i="3"/>
  <c r="B19" i="3"/>
  <c r="B18" i="3"/>
  <c r="B17" i="3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</calcChain>
</file>

<file path=xl/sharedStrings.xml><?xml version="1.0" encoding="utf-8"?>
<sst xmlns="http://schemas.openxmlformats.org/spreadsheetml/2006/main" count="2294" uniqueCount="953">
  <si>
    <t>Number of National Pension Pay Provision the Present Condition</t>
  </si>
  <si>
    <t>Number of Medical Personnels Employed in Medical Institutions</t>
  </si>
  <si>
    <t>Examination for tuberculosis at health centers the current year</t>
  </si>
  <si>
    <t>Number of National Pension Pay Provision The Present Condition</t>
  </si>
  <si>
    <t>Status of children needing protection and results of treatment</t>
  </si>
  <si>
    <t>The facilities of a medical welfare institution for the elderly</t>
  </si>
  <si>
    <t xml:space="preserve">Status of children needing protection and results of treatment </t>
  </si>
  <si>
    <t>Support services for elderly homecare</t>
  </si>
  <si>
    <t>임의 가입자
Voluntarily
insured persons</t>
  </si>
  <si>
    <t>혈   액   형   별   By type of blood</t>
  </si>
  <si>
    <t>Child care treatment institutions</t>
  </si>
  <si>
    <t>보 육 아 동 수    Accommodated  children</t>
  </si>
  <si>
    <t>이용인원</t>
  </si>
  <si>
    <t>Total</t>
  </si>
  <si>
    <t>Present</t>
  </si>
  <si>
    <t>목사동면</t>
  </si>
  <si>
    <t>입소인원</t>
  </si>
  <si>
    <t>합  계</t>
  </si>
  <si>
    <t>방문요양서비스</t>
  </si>
  <si>
    <t>종사자수</t>
  </si>
  <si>
    <t>Persons</t>
  </si>
  <si>
    <t>단기보호서비스</t>
  </si>
  <si>
    <t>연   별</t>
  </si>
  <si>
    <t>Regular</t>
  </si>
  <si>
    <t>방문목욕서비스</t>
  </si>
  <si>
    <t>재가지원서비스</t>
  </si>
  <si>
    <t>Workers</t>
  </si>
  <si>
    <t>Number of Staffs in Health Subcenters and Primary Health Care Centers</t>
  </si>
  <si>
    <t>Total recipients of Basisc Senior Pension as % of Total Population 65+</t>
  </si>
  <si>
    <t xml:space="preserve">  Number of Staffs in Health Subcenters and Primary Health Care Centers</t>
  </si>
  <si>
    <t xml:space="preserve">  The facilities of a residential welfare institution for the elderly</t>
  </si>
  <si>
    <t>No. of pulmonary tuberculosis ptients registered(declared) the current year</t>
  </si>
  <si>
    <t>Actual results BCG vaccinations prevention of tuberculosis the current year</t>
  </si>
  <si>
    <t>직       업       별     By occupation</t>
  </si>
  <si>
    <t>Number  of  Medical  Institutions</t>
  </si>
  <si>
    <t>Food sales, transportation, others</t>
  </si>
  <si>
    <t>Unit : number, person</t>
  </si>
  <si>
    <t>Short-term care service</t>
  </si>
  <si>
    <t>연       령       별     By age-group</t>
  </si>
  <si>
    <t>주 : 노인의치 보철 국가사업은 '16년부터 사업 종료되었음</t>
  </si>
  <si>
    <t>Number of Medical Insurance Associations and Beneficiaries</t>
  </si>
  <si>
    <t>Food manufacturing and processing businesses</t>
  </si>
  <si>
    <t>장   애   종   별        By category of disability</t>
  </si>
  <si>
    <t>Vaccinations against Major Communicable Diseases</t>
  </si>
  <si>
    <t xml:space="preserve">     인플루엔자 곡성읍에는 위탁의료기관에서 접종한 건수 포함.(위탁의료기관 5,678건)</t>
  </si>
  <si>
    <t>주 1) 보건의료원이하 제외   2) 군인병원 제외  3) 정신병원, 결핵병원, 나병원 포함</t>
  </si>
  <si>
    <t>Manufacture and Stores of Pharmaceutical Goods etc.</t>
  </si>
  <si>
    <t>Government employees and private school teachers</t>
  </si>
  <si>
    <t>Number of Licensed Food Premises by Business Type</t>
  </si>
  <si>
    <t>Recipients of National Basic Livelihood Security</t>
  </si>
  <si>
    <t>Registered Tuberculosis Patients at Health Centers</t>
  </si>
  <si>
    <t>The facilities of community care for the elderly</t>
  </si>
  <si>
    <t>Maternal and Child Health Care Activities</t>
  </si>
  <si>
    <t>주 : 1) 의사 - 의료종사자만 포함  2) 약사 - 개인약국 약사 제외</t>
  </si>
  <si>
    <t>Number of Basic Senior Pension Recipients</t>
  </si>
  <si>
    <t>성 매 매 피 해
Victims of Forced Prostitution</t>
  </si>
  <si>
    <t>Oral Health Activitions at Health Centers</t>
  </si>
  <si>
    <t>Oral Health Activities at Health Centers</t>
  </si>
  <si>
    <t>Welfare  Institutions  for  the Disabled</t>
  </si>
  <si>
    <t>Self independence assistance institutions</t>
  </si>
  <si>
    <t>22. 여성복지시설   Women's Welfare Institutions</t>
  </si>
  <si>
    <t>30. 사회복지자원봉사자 현황  Social Welfare Volunteers</t>
  </si>
  <si>
    <t>지역가입자
Insured  persons
in the local area</t>
  </si>
  <si>
    <t>Number of Staffs in Health Centers</t>
  </si>
  <si>
    <t>Counseling  Activities  for  Women</t>
  </si>
  <si>
    <t>주, 야간보호시설</t>
  </si>
  <si>
    <t>단위 : 개소, 명</t>
  </si>
  <si>
    <t>Number of</t>
  </si>
  <si>
    <t>자료 : 주민복지과</t>
  </si>
  <si>
    <t>단위 : 개소,명</t>
  </si>
  <si>
    <t>Maternal  and  Child  Health  Care  Activities</t>
  </si>
  <si>
    <t>South American hemorrhagic fever</t>
  </si>
  <si>
    <t>일    시    금    A lump sum allowance</t>
  </si>
  <si>
    <t>노인요양공동생활가정
Nursing cohabitation</t>
  </si>
  <si>
    <t>오산면</t>
  </si>
  <si>
    <t>삼기면</t>
  </si>
  <si>
    <t>곡성읍</t>
  </si>
  <si>
    <t>석곡면</t>
  </si>
  <si>
    <t>입면</t>
  </si>
  <si>
    <t>옥과면</t>
  </si>
  <si>
    <t>현원</t>
  </si>
  <si>
    <t>No.</t>
  </si>
  <si>
    <t>시설수</t>
  </si>
  <si>
    <t>정원</t>
  </si>
  <si>
    <t>죽곡면</t>
  </si>
  <si>
    <t>고달면</t>
  </si>
  <si>
    <t>겸면</t>
  </si>
  <si>
    <t>오곡면</t>
  </si>
  <si>
    <t>읍면별</t>
  </si>
  <si>
    <t>양   육   시   설</t>
  </si>
  <si>
    <t>민 간    Private</t>
  </si>
  <si>
    <t xml:space="preserve">식품 판매·운반·기타업 </t>
  </si>
  <si>
    <t>1. 의  료  기  관</t>
  </si>
  <si>
    <t>단위 :  개소 , 명</t>
  </si>
  <si>
    <t>Primary health</t>
  </si>
  <si>
    <t>12. 모자보건사업 실적</t>
  </si>
  <si>
    <t>Hepatitis  B</t>
  </si>
  <si>
    <t>Non-Corporation</t>
  </si>
  <si>
    <t xml:space="preserve">
연      별
</t>
  </si>
  <si>
    <t>b형헤모필루스 인플루엔자</t>
  </si>
  <si>
    <t>to relatives</t>
  </si>
  <si>
    <t>스케일링 또는 치면세정술</t>
  </si>
  <si>
    <t>대학교
University</t>
  </si>
  <si>
    <t>Yellow fever</t>
  </si>
  <si>
    <t>장  애
Disability</t>
  </si>
  <si>
    <t>사업장
Workplaces</t>
  </si>
  <si>
    <t>West nile fever</t>
  </si>
  <si>
    <t xml:space="preserve">18. 노인의료복지시설  </t>
  </si>
  <si>
    <t>Tuberculosis</t>
  </si>
  <si>
    <t xml:space="preserve">가사
House work </t>
  </si>
  <si>
    <t>공무원, 사립학교 교직원</t>
  </si>
  <si>
    <t>가입자
Insurants</t>
  </si>
  <si>
    <t>16. 노인여가복지시설</t>
  </si>
  <si>
    <t>Dengue fever</t>
  </si>
  <si>
    <t>23. 여 성 폭 력 상 담</t>
  </si>
  <si>
    <t>22. 여 성 복 지 시 설</t>
  </si>
  <si>
    <t>Scarlet fever</t>
  </si>
  <si>
    <t>25. 장애인복지 생활시설</t>
  </si>
  <si>
    <t>practitioners</t>
  </si>
  <si>
    <t>Murine typhus</t>
  </si>
  <si>
    <t>Epidemic typhus</t>
  </si>
  <si>
    <t>Take-up rate</t>
  </si>
  <si>
    <t>면  허  ·  자격종별</t>
  </si>
  <si>
    <t>합    계    Total</t>
  </si>
  <si>
    <t>Unit : number</t>
  </si>
  <si>
    <t>21. 기초연금 수급자 수</t>
  </si>
  <si>
    <t>Self-employed</t>
  </si>
  <si>
    <t>영 유 아  등 록 관 리</t>
  </si>
  <si>
    <t>Food  premises</t>
  </si>
  <si>
    <t>care center's</t>
  </si>
  <si>
    <t>임 산 부  등 록 관 리</t>
  </si>
  <si>
    <t>Children not</t>
  </si>
  <si>
    <t>금    액
Amount</t>
  </si>
  <si>
    <t>가정보호 Home care</t>
  </si>
  <si>
    <t>Legionellosis</t>
  </si>
  <si>
    <t xml:space="preserve">25. 장애인복지 생활시설 </t>
  </si>
  <si>
    <t>Senior school</t>
  </si>
  <si>
    <t>6. 식품위생 관계업소</t>
  </si>
  <si>
    <t>Dispensaries</t>
  </si>
  <si>
    <t>17. 노인주거복지시설</t>
  </si>
  <si>
    <t>26. 장애인 등록현황</t>
  </si>
  <si>
    <t>Novel influenza</t>
  </si>
  <si>
    <t>Unit : person</t>
  </si>
  <si>
    <t>13. 건강보험 적용인구</t>
  </si>
  <si>
    <t>빈곤, 실직, 학대 등 기타</t>
  </si>
  <si>
    <t xml:space="preserve">학 생
Student </t>
  </si>
  <si>
    <t>after failure</t>
  </si>
  <si>
    <t>성  별    Gender</t>
  </si>
  <si>
    <t>Marburg fever</t>
  </si>
  <si>
    <t xml:space="preserve">백일해, 디프테리아, </t>
  </si>
  <si>
    <t>연   별
성   별</t>
  </si>
  <si>
    <t>Phys-
icians</t>
  </si>
  <si>
    <t>subdivisions</t>
  </si>
  <si>
    <t>Medical record</t>
  </si>
  <si>
    <t>식  품  접  객  업</t>
  </si>
  <si>
    <t>Medical  Aid</t>
  </si>
  <si>
    <t>care centers</t>
  </si>
  <si>
    <t>VRSA infection</t>
  </si>
  <si>
    <t>동물인플루엔자인체감염증</t>
  </si>
  <si>
    <t xml:space="preserve"> intellectual </t>
  </si>
  <si>
    <t>노령연금(10년~20년미만)</t>
  </si>
  <si>
    <t>Measles, Mumps,</t>
  </si>
  <si>
    <t>after default</t>
  </si>
  <si>
    <t>&amp; processing</t>
  </si>
  <si>
    <t>홍역, 유행성 이하선염,</t>
  </si>
  <si>
    <t>Auditorily and</t>
  </si>
  <si>
    <t>당해연도 결핵예방 접종실적</t>
  </si>
  <si>
    <t xml:space="preserve">17. 노인주거복지시설  </t>
  </si>
  <si>
    <t>Lost
children</t>
  </si>
  <si>
    <t>직 장
Workshop</t>
  </si>
  <si>
    <t>Scrub typhus</t>
  </si>
  <si>
    <t>CRE infection</t>
  </si>
  <si>
    <t>29. 어  린  이  집</t>
  </si>
  <si>
    <t>Calmette guerin</t>
  </si>
  <si>
    <t>Midwife clinics</t>
  </si>
  <si>
    <t>Phar-
macists</t>
  </si>
  <si>
    <t>근  로  자
Worker</t>
  </si>
  <si>
    <t>encephalitis</t>
  </si>
  <si>
    <t>자료 : 국민건강보험공단</t>
  </si>
  <si>
    <t>transportation</t>
  </si>
  <si>
    <t>Whole
salers</t>
  </si>
  <si>
    <t>장애아
Disabled</t>
  </si>
  <si>
    <t>manufacturing</t>
  </si>
  <si>
    <t>Unit : Person</t>
  </si>
  <si>
    <t>Leptospirosis</t>
  </si>
  <si>
    <t>14. 국민연금 가입자</t>
  </si>
  <si>
    <t>Polio-myelitis</t>
  </si>
  <si>
    <t>2. 의료기관 종사 의료인력</t>
  </si>
  <si>
    <t>Incidents of Communicable Diseases and Deaths</t>
  </si>
  <si>
    <t>23. 여성폭력상담   Counseling Activities for Women</t>
  </si>
  <si>
    <t>Number of National Pension Insurants</t>
  </si>
  <si>
    <t>장  애  유  형  By  type  of  the  disabled</t>
  </si>
  <si>
    <t>제  조  업  소    Number  of  manufacturers</t>
  </si>
  <si>
    <t>16. 노인여가복지시설  Elderly Community Halls</t>
  </si>
  <si>
    <t>Welfare Institutions for the Disabled</t>
  </si>
  <si>
    <t>모자가족복지시설
Mother and Child Facilities</t>
  </si>
  <si>
    <t>28. 헌혈사업실적  Blood Donation Activities</t>
  </si>
  <si>
    <t>Emerging infectious disease syndrome</t>
  </si>
  <si>
    <t xml:space="preserve">     Number of basic pension recipients</t>
  </si>
  <si>
    <t>Maternal and child health care program</t>
  </si>
  <si>
    <t>Animal influenza infection in humans</t>
  </si>
  <si>
    <t>합계</t>
  </si>
  <si>
    <r>
      <t>장    애    정    도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</si>
  <si>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t xml:space="preserve">합    계    Total </t>
  </si>
  <si>
    <t>Visit  bath service</t>
  </si>
  <si>
    <t>18. 노인의료복지시설</t>
  </si>
  <si>
    <t>19. 재가노인복지시설</t>
  </si>
  <si>
    <t>노인요양시설
Nursing</t>
  </si>
  <si>
    <t xml:space="preserve"> Institution</t>
  </si>
  <si>
    <t>000 / 곡성통계연보</t>
  </si>
  <si>
    <t>Admitted Person</t>
  </si>
  <si>
    <t>a visit Nursing</t>
  </si>
  <si>
    <t>보건 및 사회보장 / 000</t>
  </si>
  <si>
    <r>
      <t>식 품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</si>
  <si>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r>
      <t>숙박업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</si>
  <si>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t>임의계속가입자
Voluntarily  and 
continuously insured
persons</t>
  </si>
  <si>
    <t>Manufactures and Stores of Pharmaceutical Goods etc.</t>
  </si>
  <si>
    <r>
      <t>An aid to good healt</t>
    </r>
    <r>
      <rPr>
        <b/>
        <sz val="11"/>
        <color rgb="FF000000"/>
        <rFont val="나눔스퀘어라운드 Regular"/>
        <family val="3"/>
        <charset val="129"/>
      </rPr>
      <t>h</t>
    </r>
    <r>
      <rPr>
        <sz val="11"/>
        <color rgb="FF000000"/>
        <rFont val="나눔스퀘어라운드 Regular"/>
        <family val="3"/>
        <charset val="129"/>
      </rPr>
      <t xml:space="preserve"> manufacturing, importing, sales</t>
    </r>
  </si>
  <si>
    <t xml:space="preserve">  The facilities of a medical welfare institution for the elderly</t>
  </si>
  <si>
    <t>성폭력·가정폭력피해자보호시설
Facilities for Victims of Sexual·Domestic Violence</t>
  </si>
  <si>
    <t>The facilities of a residential welfare institution for the elderly</t>
  </si>
  <si>
    <t>Day and night care center</t>
  </si>
  <si>
    <t>Unit : number, each</t>
  </si>
  <si>
    <t>14. 국 민 연 금 가 입 자</t>
  </si>
  <si>
    <t xml:space="preserve">군부대
Military base </t>
  </si>
  <si>
    <t>혈액원
Blood
center</t>
  </si>
  <si>
    <t>자료 : 보건의료원 건강증진과</t>
  </si>
  <si>
    <t>10. 결 핵 환 자  현 황</t>
  </si>
  <si>
    <t>적    용    인    구</t>
  </si>
  <si>
    <t>20. 국민기초생활보장 수급자</t>
  </si>
  <si>
    <t xml:space="preserve">20~29세 
20~29 age </t>
  </si>
  <si>
    <t>보건 및 사회보장 /  000</t>
  </si>
  <si>
    <t>General hospitals</t>
  </si>
  <si>
    <t>Unit : case, person</t>
  </si>
  <si>
    <t>Viral hepatitis A</t>
  </si>
  <si>
    <t>자료 : 보건의료원 보건사업과</t>
  </si>
  <si>
    <t>Chikungunya fever</t>
  </si>
  <si>
    <t>8. 예    방    접    종</t>
  </si>
  <si>
    <t>종교단체
Religious org.</t>
  </si>
  <si>
    <t>11. 보건소 구강보건사업실적</t>
  </si>
  <si>
    <t>Acquired Rubella</t>
  </si>
  <si>
    <t>9. 법정 감염병 발생 및 사망</t>
  </si>
  <si>
    <t>Hansen's disease</t>
  </si>
  <si>
    <t>4. 보건지소 및 보건진료소 인력</t>
  </si>
  <si>
    <t>연    금    pension</t>
  </si>
  <si>
    <t>New
registration</t>
  </si>
  <si>
    <t>고등학교
High school</t>
  </si>
  <si>
    <t xml:space="preserve">자영업
 Self-employed </t>
  </si>
  <si>
    <t>Unit : estabishment</t>
  </si>
  <si>
    <t xml:space="preserve">                 </t>
  </si>
  <si>
    <t>Special  benefits</t>
  </si>
  <si>
    <t>5. 의약품등 제조업소 및 판매업소</t>
  </si>
  <si>
    <t>Medical
corpsmen</t>
  </si>
  <si>
    <t>면  허  ·  자 격 종 별</t>
  </si>
  <si>
    <t>당해연도 보건소 결핵검진 실적</t>
  </si>
  <si>
    <t>General  benefits</t>
  </si>
  <si>
    <t xml:space="preserve">회사원Office worker </t>
  </si>
  <si>
    <t>Special hospitals</t>
  </si>
  <si>
    <t>Dental
hygienist</t>
  </si>
  <si>
    <t>Covered  persons</t>
  </si>
  <si>
    <t>특    례    Special</t>
  </si>
  <si>
    <t>Congenital Rubella</t>
  </si>
  <si>
    <t>전체 노인 대비 기초연금 수급자</t>
  </si>
  <si>
    <t>Medical
instruments</t>
  </si>
  <si>
    <t>Unit :  person, %</t>
  </si>
  <si>
    <t>Rift valley fever</t>
  </si>
  <si>
    <t>Restricted dealers</t>
  </si>
  <si>
    <t>반  환
Restoration</t>
  </si>
  <si>
    <t>가두
Street campaign</t>
  </si>
  <si>
    <t>공동생활가정
Group home</t>
  </si>
  <si>
    <t>Viral hepatitis C</t>
  </si>
  <si>
    <t>Viral hepatitis B</t>
  </si>
  <si>
    <t>Dental hospitals</t>
  </si>
  <si>
    <t>요관찰
Surveillance</t>
  </si>
  <si>
    <t xml:space="preserve">50~59세 
50~59 age </t>
  </si>
  <si>
    <t>당해연도 등록(신고)된 결핵 환자수</t>
  </si>
  <si>
    <t>사  업  장
Workplace</t>
  </si>
  <si>
    <t>반코마이신내성황색포도알균감염증</t>
  </si>
  <si>
    <t>Victim's  facility</t>
  </si>
  <si>
    <t>건강기능식품 제조·수입·판매업</t>
  </si>
  <si>
    <t>Covered    persons</t>
  </si>
  <si>
    <t>Non-drug
products</t>
  </si>
  <si>
    <t>3. 보  건  소   인  력</t>
  </si>
  <si>
    <t>보    건    지    소</t>
  </si>
  <si>
    <t>일반단체
General org.</t>
  </si>
  <si>
    <t>Lyme Borreliosis</t>
  </si>
  <si>
    <t>Abandoned 
children</t>
  </si>
  <si>
    <t>자료출처 : 보건의료원 건강증진과</t>
  </si>
  <si>
    <t>카바페넴내성장내세균속균종감염증</t>
  </si>
  <si>
    <t>No. of facilities</t>
  </si>
  <si>
    <t>Iingually disabled</t>
  </si>
  <si>
    <t>재치료자(Retreatment)</t>
  </si>
  <si>
    <t>26. 장 애 인 등 록 현 황</t>
  </si>
  <si>
    <t xml:space="preserve">30~39세
 30~39 age </t>
  </si>
  <si>
    <t>11. 보건소 구강보건사업 실적</t>
  </si>
  <si>
    <t xml:space="preserve">30. 사회복지자원봉사자 현황  </t>
  </si>
  <si>
    <t>Total recipients</t>
  </si>
  <si>
    <t>Paratyphoid fever</t>
  </si>
  <si>
    <t>16~19세 
16~19 age</t>
  </si>
  <si>
    <t>No. of
facilities</t>
  </si>
  <si>
    <t>15. 국민연금 급여지급 현황</t>
  </si>
  <si>
    <t>Unit : In person</t>
  </si>
  <si>
    <t>피  해  자  지  원  내  역</t>
  </si>
  <si>
    <t>40~49세 
40~49 age</t>
  </si>
  <si>
    <t>Viral hepatitis E</t>
  </si>
  <si>
    <t>모  자  보  건  관  리</t>
  </si>
  <si>
    <t>No. of Counseling</t>
  </si>
  <si>
    <t>clinics</t>
  </si>
  <si>
    <t>물리치료사</t>
  </si>
  <si>
    <t>Grand</t>
  </si>
  <si>
    <t>과거치료</t>
  </si>
  <si>
    <t>도말양성</t>
  </si>
  <si>
    <t>rescue</t>
  </si>
  <si>
    <t>20∼29</t>
  </si>
  <si>
    <t>식품제조</t>
  </si>
  <si>
    <t>취    업</t>
  </si>
  <si>
    <t>시   각</t>
  </si>
  <si>
    <t>전체 노인</t>
  </si>
  <si>
    <t xml:space="preserve">
시설수</t>
  </si>
  <si>
    <t>Number</t>
  </si>
  <si>
    <t>Beauty</t>
  </si>
  <si>
    <t>40∼49</t>
  </si>
  <si>
    <t>목욕장업</t>
  </si>
  <si>
    <t>19세 이하</t>
  </si>
  <si>
    <t>records</t>
  </si>
  <si>
    <t>수사·법적지원</t>
  </si>
  <si>
    <t>health</t>
  </si>
  <si>
    <t>연  별</t>
  </si>
  <si>
    <t>취학아동</t>
  </si>
  <si>
    <t>지    역</t>
  </si>
  <si>
    <t>Male</t>
  </si>
  <si>
    <t>미취학아동</t>
  </si>
  <si>
    <t>Tetanus</t>
  </si>
  <si>
    <t>Female</t>
  </si>
  <si>
    <t>N0. of</t>
  </si>
  <si>
    <t>진드기매개뇌염</t>
  </si>
  <si>
    <t>10 월</t>
  </si>
  <si>
    <t>as of</t>
  </si>
  <si>
    <t>organ</t>
  </si>
  <si>
    <t>일반수급자</t>
  </si>
  <si>
    <t>입  소  자</t>
  </si>
  <si>
    <t>Clinics</t>
  </si>
  <si>
    <t>aids</t>
  </si>
  <si>
    <t>성    별</t>
  </si>
  <si>
    <t>Polio</t>
  </si>
  <si>
    <t>보건의료원</t>
  </si>
  <si>
    <t>9  월</t>
  </si>
  <si>
    <t>주  점</t>
  </si>
  <si>
    <t>웨스트나일열</t>
  </si>
  <si>
    <t>전    원</t>
  </si>
  <si>
    <t>의  원</t>
  </si>
  <si>
    <t>가 공 업</t>
  </si>
  <si>
    <t>경  로  당</t>
  </si>
  <si>
    <t>Barber</t>
  </si>
  <si>
    <t>3  월</t>
  </si>
  <si>
    <t>Ostomy</t>
  </si>
  <si>
    <t>일본뇌염</t>
  </si>
  <si>
    <t>50∼59</t>
  </si>
  <si>
    <t>의료기기</t>
  </si>
  <si>
    <t>4  월</t>
  </si>
  <si>
    <t>장티푸스</t>
  </si>
  <si>
    <t>피부양자</t>
  </si>
  <si>
    <t>의료지원</t>
  </si>
  <si>
    <t>Brain</t>
  </si>
  <si>
    <t>Nurse</t>
  </si>
  <si>
    <t>일  반</t>
  </si>
  <si>
    <t>의   사</t>
  </si>
  <si>
    <t>상근의사</t>
  </si>
  <si>
    <t>Measles</t>
  </si>
  <si>
    <t>8  월</t>
  </si>
  <si>
    <t>Heart</t>
  </si>
  <si>
    <t>의무기록사</t>
  </si>
  <si>
    <t>세 탁 업</t>
  </si>
  <si>
    <t>특례수급자</t>
  </si>
  <si>
    <t>illness</t>
  </si>
  <si>
    <t>간호조무사</t>
  </si>
  <si>
    <t>7  월</t>
  </si>
  <si>
    <t>브루셀라증</t>
  </si>
  <si>
    <t>인플루엔자</t>
  </si>
  <si>
    <t>임    상</t>
  </si>
  <si>
    <t>Rabies</t>
  </si>
  <si>
    <t>기    타</t>
  </si>
  <si>
    <t>정보처리</t>
  </si>
  <si>
    <t>Nurses</t>
  </si>
  <si>
    <t>종 합 병 원</t>
  </si>
  <si>
    <t>치과의사</t>
  </si>
  <si>
    <t>medical</t>
  </si>
  <si>
    <t>여성폭력상담</t>
  </si>
  <si>
    <t>가 입 자</t>
  </si>
  <si>
    <t>60세이상</t>
  </si>
  <si>
    <t>X-ray</t>
  </si>
  <si>
    <t>치    과</t>
  </si>
  <si>
    <t>therapy</t>
  </si>
  <si>
    <t>Clinic</t>
  </si>
  <si>
    <t>A형간염</t>
  </si>
  <si>
    <t>휴  게</t>
  </si>
  <si>
    <t>유  흥</t>
  </si>
  <si>
    <t>Typhoid</t>
  </si>
  <si>
    <t>제조가공업</t>
  </si>
  <si>
    <t>1  월</t>
  </si>
  <si>
    <t>디프테리아</t>
  </si>
  <si>
    <t>5  월</t>
  </si>
  <si>
    <t>부 속 의 원</t>
  </si>
  <si>
    <t>2  월</t>
  </si>
  <si>
    <t>소아마비</t>
  </si>
  <si>
    <t>보건진료원</t>
  </si>
  <si>
    <t>간    호</t>
  </si>
  <si>
    <t>유행성이하선염</t>
  </si>
  <si>
    <t>child</t>
  </si>
  <si>
    <t>Plague</t>
  </si>
  <si>
    <t>제1급 감염병</t>
  </si>
  <si>
    <t>방사선사</t>
  </si>
  <si>
    <t>(자폐증)</t>
  </si>
  <si>
    <t>풍진(후천성)</t>
  </si>
  <si>
    <t>치과병(의)원</t>
  </si>
  <si>
    <t>조 산 소</t>
  </si>
  <si>
    <t>마버그열</t>
  </si>
  <si>
    <t>(SARS)</t>
  </si>
  <si>
    <t>식  품</t>
  </si>
  <si>
    <t>심한 장애</t>
  </si>
  <si>
    <t>건물위생관리업</t>
  </si>
  <si>
    <t>shop</t>
  </si>
  <si>
    <t>HFRS</t>
  </si>
  <si>
    <t>연    별</t>
  </si>
  <si>
    <t>불소 도포</t>
  </si>
  <si>
    <t>의    무</t>
  </si>
  <si>
    <t>노인복지관</t>
  </si>
  <si>
    <t>Manu</t>
  </si>
  <si>
    <t>기    사</t>
  </si>
  <si>
    <t>임상병리사</t>
  </si>
  <si>
    <t>6  월</t>
  </si>
  <si>
    <t>Anthrax</t>
  </si>
  <si>
    <t>보건진료소</t>
  </si>
  <si>
    <t>수급자 수</t>
  </si>
  <si>
    <t>미혼모 아동</t>
  </si>
  <si>
    <t>도말음성</t>
  </si>
  <si>
    <t>단위 : 개소</t>
  </si>
  <si>
    <t>30∼39</t>
  </si>
  <si>
    <t>Laundry</t>
  </si>
  <si>
    <t>의료기사</t>
  </si>
  <si>
    <t>물    리</t>
  </si>
  <si>
    <t>Smear</t>
  </si>
  <si>
    <t>노인교실</t>
  </si>
  <si>
    <t>8. 예방접종</t>
  </si>
  <si>
    <t>Liver</t>
  </si>
  <si>
    <t>쯔쯔가무시증</t>
  </si>
  <si>
    <t>자립지원시설</t>
  </si>
  <si>
    <t>단위 : 명</t>
  </si>
  <si>
    <t>응  급</t>
  </si>
  <si>
    <t>보툴리눔독소증</t>
  </si>
  <si>
    <t>person</t>
  </si>
  <si>
    <t>식   품</t>
  </si>
  <si>
    <t>제 조 업</t>
  </si>
  <si>
    <t>읍 면 별</t>
  </si>
  <si>
    <t>상담건수</t>
  </si>
  <si>
    <t>남성
Men</t>
  </si>
  <si>
    <t>Cholera</t>
  </si>
  <si>
    <t>신종인플루엔자</t>
  </si>
  <si>
    <t>여부 불명확</t>
  </si>
  <si>
    <t>연 도 별</t>
  </si>
  <si>
    <t>위생사 ·</t>
  </si>
  <si>
    <t>service</t>
  </si>
  <si>
    <t>약    국</t>
  </si>
  <si>
    <t>Year</t>
  </si>
  <si>
    <t>즉석판매</t>
  </si>
  <si>
    <t>한방병원</t>
  </si>
  <si>
    <t>풍진(선천성)</t>
  </si>
  <si>
    <t>Malaria</t>
  </si>
  <si>
    <t>분   할</t>
  </si>
  <si>
    <t>미 용 업</t>
  </si>
  <si>
    <t>X-선검사</t>
  </si>
  <si>
    <t>청각언어</t>
  </si>
  <si>
    <t>세균성이질</t>
  </si>
  <si>
    <t>파라티푸스</t>
  </si>
  <si>
    <t>신증후군출혈열</t>
  </si>
  <si>
    <t>Death</t>
  </si>
  <si>
    <t>무연고자</t>
  </si>
  <si>
    <t xml:space="preserve">Clinic </t>
  </si>
  <si>
    <t>보건지소별</t>
  </si>
  <si>
    <t>말라리아</t>
  </si>
  <si>
    <t>합    계</t>
  </si>
  <si>
    <t>12 월</t>
  </si>
  <si>
    <t>Public</t>
  </si>
  <si>
    <t>시설수급자</t>
  </si>
  <si>
    <t>의약품외품</t>
  </si>
  <si>
    <t>XII.</t>
  </si>
  <si>
    <t>11 월</t>
  </si>
  <si>
    <t>Dental</t>
  </si>
  <si>
    <t>제4급 감염병</t>
  </si>
  <si>
    <t>기  타</t>
  </si>
  <si>
    <t>AIDS</t>
  </si>
  <si>
    <t>foods</t>
  </si>
  <si>
    <t>위탁급식</t>
  </si>
  <si>
    <t>비상근의사</t>
  </si>
  <si>
    <t>school</t>
  </si>
  <si>
    <t>수급률(%)</t>
  </si>
  <si>
    <t>곡 성 읍</t>
  </si>
  <si>
    <t>행 정 직</t>
  </si>
  <si>
    <t>구강보건교육</t>
  </si>
  <si>
    <t>Q fever</t>
  </si>
  <si>
    <t>렙토스피라증</t>
  </si>
  <si>
    <t>No. of</t>
  </si>
  <si>
    <t>보호치료시설</t>
  </si>
  <si>
    <t>Exam of</t>
  </si>
  <si>
    <t>SFTS</t>
  </si>
  <si>
    <t>Admini-</t>
  </si>
  <si>
    <t>E형간염</t>
  </si>
  <si>
    <t>제3급 감염병</t>
  </si>
  <si>
    <t>보 건 직</t>
  </si>
  <si>
    <t>centers</t>
  </si>
  <si>
    <t>파상풍,</t>
  </si>
  <si>
    <t>발진티푸스</t>
  </si>
  <si>
    <t>Health</t>
  </si>
  <si>
    <t>(MERS)</t>
  </si>
  <si>
    <t>Inmates</t>
  </si>
  <si>
    <t>시설입소연계</t>
  </si>
  <si>
    <t>위생시험사</t>
  </si>
  <si>
    <t>치료후 재치료</t>
  </si>
  <si>
    <t>male</t>
  </si>
  <si>
    <t>제2급 감염병</t>
  </si>
  <si>
    <t>비브리오패혈증</t>
  </si>
  <si>
    <t>Mumps</t>
  </si>
  <si>
    <t>단  란</t>
  </si>
  <si>
    <t>Insured</t>
  </si>
  <si>
    <t>C형간염</t>
  </si>
  <si>
    <t>한약업사</t>
  </si>
  <si>
    <t>Autism</t>
  </si>
  <si>
    <t>Woman</t>
  </si>
  <si>
    <t>None</t>
  </si>
  <si>
    <t>Beds</t>
  </si>
  <si>
    <t>Data</t>
  </si>
  <si>
    <t>Face</t>
  </si>
  <si>
    <t>레지오넬라증</t>
  </si>
  <si>
    <t>월  별</t>
  </si>
  <si>
    <t>Medical</t>
  </si>
  <si>
    <t>상담소 개소</t>
  </si>
  <si>
    <t>Entrust</t>
  </si>
  <si>
    <t>보건지소</t>
  </si>
  <si>
    <t>failure</t>
  </si>
  <si>
    <t>치쿤구니야열</t>
  </si>
  <si>
    <t>용기·포장류</t>
  </si>
  <si>
    <t>연고자인도</t>
  </si>
  <si>
    <t>성  별</t>
  </si>
  <si>
    <t>기   타</t>
  </si>
  <si>
    <t>정신지체</t>
  </si>
  <si>
    <t>Drugs</t>
  </si>
  <si>
    <t>Rubella</t>
  </si>
  <si>
    <t>Kidney</t>
  </si>
  <si>
    <t>퇴  소  자</t>
  </si>
  <si>
    <t>sales</t>
  </si>
  <si>
    <t>이 용 업</t>
  </si>
  <si>
    <t>Relapse</t>
  </si>
  <si>
    <t>사    망</t>
  </si>
  <si>
    <t>Import</t>
  </si>
  <si>
    <t>기능식품</t>
  </si>
  <si>
    <t>fever</t>
  </si>
  <si>
    <t xml:space="preserve">Hotel </t>
  </si>
  <si>
    <t>Food</t>
  </si>
  <si>
    <t>피 부 양 자</t>
  </si>
  <si>
    <t>이전치료결과</t>
  </si>
  <si>
    <t>B형간염</t>
  </si>
  <si>
    <t>total</t>
  </si>
  <si>
    <t>단위 : 개</t>
  </si>
  <si>
    <t>Others</t>
  </si>
  <si>
    <t>doctors</t>
  </si>
  <si>
    <t>Mental</t>
  </si>
  <si>
    <t>General</t>
  </si>
  <si>
    <t>객담검사</t>
  </si>
  <si>
    <t>지    체</t>
  </si>
  <si>
    <t>workers</t>
  </si>
  <si>
    <t>한  의  원</t>
  </si>
  <si>
    <t>한약도매상</t>
  </si>
  <si>
    <t xml:space="preserve">읍면별 </t>
  </si>
  <si>
    <r>
      <t>합  계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</si>
  <si>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r>
      <t>병  원</t>
    </r>
    <r>
      <rPr>
        <vertAlign val="superscript"/>
        <sz val="11"/>
        <color rgb="FF000000"/>
        <rFont val="나눔스퀘어라운드 Regular"/>
        <family val="3"/>
        <charset val="129"/>
      </rPr>
      <t>2)</t>
    </r>
  </si>
  <si>
    <r>
      <t>약  사</t>
    </r>
    <r>
      <rPr>
        <vertAlign val="superscript"/>
        <sz val="11"/>
        <color rgb="FF000000"/>
        <rFont val="나눔스퀘어라운드 Regular"/>
        <family val="3"/>
        <charset val="129"/>
      </rPr>
      <t>2)</t>
    </r>
  </si>
  <si>
    <r>
      <t>의  사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</si>
  <si>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t xml:space="preserve"> 계  Total</t>
  </si>
  <si>
    <t>10. 결핵환자 현황</t>
  </si>
  <si>
    <t>연말현재생활인원</t>
  </si>
  <si>
    <t>중증급성호흡기증후군</t>
  </si>
  <si>
    <t>영      업</t>
  </si>
  <si>
    <t>보   건
진료소</t>
  </si>
  <si>
    <t>연   별
읍면별</t>
  </si>
  <si>
    <t>hygienics</t>
  </si>
  <si>
    <t>Negative</t>
  </si>
  <si>
    <t>Melioidosis</t>
  </si>
  <si>
    <t>Lassa fever</t>
  </si>
  <si>
    <t>Smallpox</t>
  </si>
  <si>
    <t>Ebola virus</t>
  </si>
  <si>
    <t>Shigellosis</t>
  </si>
  <si>
    <t>Restaurants</t>
  </si>
  <si>
    <t>Facilities</t>
  </si>
  <si>
    <t>의료기기 
수리업</t>
  </si>
  <si>
    <t>business</t>
  </si>
  <si>
    <t>Diphtheria</t>
  </si>
  <si>
    <t>여성
Women</t>
  </si>
  <si>
    <t xml:space="preserve">종교직
Clergy </t>
  </si>
  <si>
    <t>Druggists</t>
  </si>
  <si>
    <t>Employed</t>
  </si>
  <si>
    <t>Part-time</t>
  </si>
  <si>
    <t>디프테리아(TD)</t>
  </si>
  <si>
    <t>Botulism</t>
  </si>
  <si>
    <t>비행가출 부랑아</t>
  </si>
  <si>
    <t>에볼라바이러스병</t>
  </si>
  <si>
    <t>가 정
Home</t>
  </si>
  <si>
    <t>입양
Adoption</t>
  </si>
  <si>
    <t>Insurred</t>
  </si>
  <si>
    <t>Dentists</t>
  </si>
  <si>
    <t>specialists</t>
  </si>
  <si>
    <t>식품 제조 및 가공업</t>
  </si>
  <si>
    <t>단위 : 개소, 건</t>
  </si>
  <si>
    <t>Physical</t>
  </si>
  <si>
    <t>Bacillus</t>
  </si>
  <si>
    <t>Lingually</t>
  </si>
  <si>
    <t>Cosm-
etics</t>
  </si>
  <si>
    <t>Transfer</t>
  </si>
  <si>
    <t>facilities</t>
  </si>
  <si>
    <t>합계
Total</t>
  </si>
  <si>
    <t xml:space="preserve">3. 보건소 인력  </t>
  </si>
  <si>
    <t>Dependents</t>
  </si>
  <si>
    <t>Visually</t>
  </si>
  <si>
    <t>연  별
읍면별</t>
  </si>
  <si>
    <t>Mentally</t>
  </si>
  <si>
    <t>풍진 (MMR)</t>
  </si>
  <si>
    <t>Legal  Aid</t>
  </si>
  <si>
    <t>strative</t>
  </si>
  <si>
    <t>Full-time</t>
  </si>
  <si>
    <t>심리·정서적 지원</t>
  </si>
  <si>
    <t>심하지 않은 장애</t>
  </si>
  <si>
    <t>연      별</t>
  </si>
  <si>
    <t>의료기기 
판매업</t>
  </si>
  <si>
    <t>Physicians</t>
  </si>
  <si>
    <t>the Sputum</t>
  </si>
  <si>
    <t>Grand
Total</t>
  </si>
  <si>
    <t>사  망
Death</t>
  </si>
  <si>
    <t xml:space="preserve"> 단위 : 명, 천원</t>
  </si>
  <si>
    <t>Influenza</t>
  </si>
  <si>
    <t>processing</t>
  </si>
  <si>
    <t>Sub-total</t>
  </si>
  <si>
    <t>Tetanus,</t>
  </si>
  <si>
    <t>Households</t>
  </si>
  <si>
    <t>Treatment</t>
  </si>
  <si>
    <t>Admitted</t>
  </si>
  <si>
    <t>B. C. G.</t>
  </si>
  <si>
    <t>집    단
급식소</t>
  </si>
  <si>
    <t>Oriental</t>
  </si>
  <si>
    <t>for group</t>
  </si>
  <si>
    <t>Incident</t>
  </si>
  <si>
    <t>주1) 관광호텔 포함</t>
  </si>
  <si>
    <t>Children</t>
  </si>
  <si>
    <t>children</t>
  </si>
  <si>
    <t>Crippling</t>
  </si>
  <si>
    <t>year-end</t>
  </si>
  <si>
    <t>Workplace</t>
  </si>
  <si>
    <t>Pharmacists</t>
  </si>
  <si>
    <t>Restaurant</t>
  </si>
  <si>
    <t>Discharged</t>
  </si>
  <si>
    <t>Auditorily</t>
  </si>
  <si>
    <t>Pharmacies</t>
  </si>
  <si>
    <t>additives</t>
  </si>
  <si>
    <t>relatives</t>
  </si>
  <si>
    <t>Mental and</t>
  </si>
  <si>
    <t>보건 및 사회보장</t>
  </si>
  <si>
    <t>Physically</t>
  </si>
  <si>
    <t>disorder</t>
  </si>
  <si>
    <t>아동
Children</t>
  </si>
  <si>
    <t>Succeeded</t>
  </si>
  <si>
    <t>연말현재
생활인원</t>
  </si>
  <si>
    <t>preschool</t>
  </si>
  <si>
    <t>연    령    별</t>
  </si>
  <si>
    <t>Counseling</t>
  </si>
  <si>
    <t>파상풍(DT&amp;P)</t>
  </si>
  <si>
    <t>retarded</t>
  </si>
  <si>
    <t>Respiratory</t>
  </si>
  <si>
    <t>disabled</t>
  </si>
  <si>
    <t>단위 : 명, 개소</t>
  </si>
  <si>
    <t>Individual</t>
  </si>
  <si>
    <t>후천성면역결핍증</t>
  </si>
  <si>
    <t>Public bath</t>
  </si>
  <si>
    <t>technicians</t>
  </si>
  <si>
    <t>노령연금(20년이상)</t>
  </si>
  <si>
    <t>sub centers</t>
  </si>
  <si>
    <t>restaurants</t>
  </si>
  <si>
    <t>7. 공중위생영업소</t>
  </si>
  <si>
    <t>pathology</t>
  </si>
  <si>
    <t>Brucellosis</t>
  </si>
  <si>
    <t>Corporation</t>
  </si>
  <si>
    <t>합  계
Total</t>
  </si>
  <si>
    <t>단위 :  명, %</t>
  </si>
  <si>
    <t>Condition</t>
  </si>
  <si>
    <t>합 계  Total</t>
  </si>
  <si>
    <t>간   호
조무사</t>
  </si>
  <si>
    <t>시 각</t>
  </si>
  <si>
    <t>폴리오</t>
  </si>
  <si>
    <t>뇌병변</t>
  </si>
  <si>
    <t>구조사</t>
  </si>
  <si>
    <t>발 달</t>
  </si>
  <si>
    <t>사업장</t>
  </si>
  <si>
    <t>가입자</t>
  </si>
  <si>
    <t>입소자</t>
  </si>
  <si>
    <t>운반업</t>
  </si>
  <si>
    <t>치과</t>
  </si>
  <si>
    <t>행정직</t>
  </si>
  <si>
    <t>B</t>
  </si>
  <si>
    <t>미아</t>
  </si>
  <si>
    <t>병리사</t>
  </si>
  <si>
    <t>결핵</t>
  </si>
  <si>
    <t>백일해</t>
  </si>
  <si>
    <t>언 어</t>
  </si>
  <si>
    <t>보건직</t>
  </si>
  <si>
    <t>제조업</t>
  </si>
  <si>
    <t>요루</t>
  </si>
  <si>
    <t>홍역</t>
  </si>
  <si>
    <t>의약품</t>
  </si>
  <si>
    <t>신 장</t>
  </si>
  <si>
    <t>콜레라</t>
  </si>
  <si>
    <t>영양사</t>
  </si>
  <si>
    <t>개 인</t>
  </si>
  <si>
    <t>지 체</t>
  </si>
  <si>
    <t>안면</t>
  </si>
  <si>
    <t>불명확</t>
  </si>
  <si>
    <t>성홍열</t>
  </si>
  <si>
    <t>두창</t>
  </si>
  <si>
    <t>라임병</t>
  </si>
  <si>
    <t>탄저</t>
  </si>
  <si>
    <t>법 인</t>
  </si>
  <si>
    <t>인원</t>
  </si>
  <si>
    <t>계</t>
  </si>
  <si>
    <t>유기</t>
  </si>
  <si>
    <t>재발자</t>
  </si>
  <si>
    <t>약 사</t>
  </si>
  <si>
    <t>첨가물</t>
  </si>
  <si>
    <t xml:space="preserve"> </t>
  </si>
  <si>
    <t>기타</t>
  </si>
  <si>
    <t>of</t>
  </si>
  <si>
    <t>가구</t>
  </si>
  <si>
    <t>건강</t>
  </si>
  <si>
    <t>퇴소자</t>
  </si>
  <si>
    <t>약업사</t>
  </si>
  <si>
    <t>보건소</t>
  </si>
  <si>
    <t>야토병</t>
  </si>
  <si>
    <t>유행성</t>
  </si>
  <si>
    <t>-</t>
  </si>
  <si>
    <t>남</t>
  </si>
  <si>
    <t>bar</t>
  </si>
  <si>
    <t>음식점</t>
  </si>
  <si>
    <t>병원수</t>
  </si>
  <si>
    <t>수입업</t>
  </si>
  <si>
    <t>조무사</t>
  </si>
  <si>
    <t>AB</t>
  </si>
  <si>
    <t>O</t>
  </si>
  <si>
    <t>조산사</t>
  </si>
  <si>
    <t>황열</t>
  </si>
  <si>
    <t>제과점</t>
  </si>
  <si>
    <t>큐열</t>
  </si>
  <si>
    <t>파상풍</t>
  </si>
  <si>
    <t>청 각</t>
  </si>
  <si>
    <t>세대수</t>
  </si>
  <si>
    <t>위탁자</t>
  </si>
  <si>
    <t>화장품</t>
  </si>
  <si>
    <t>출혈열</t>
  </si>
  <si>
    <t>장루</t>
  </si>
  <si>
    <t>한의사</t>
  </si>
  <si>
    <t>Man</t>
  </si>
  <si>
    <t>ing</t>
  </si>
  <si>
    <t>병상수</t>
  </si>
  <si>
    <t>뎅기열</t>
  </si>
  <si>
    <t>지적</t>
  </si>
  <si>
    <t>심 장</t>
  </si>
  <si>
    <t>발진열</t>
  </si>
  <si>
    <t>여</t>
  </si>
  <si>
    <t>수두</t>
  </si>
  <si>
    <t>도매상</t>
  </si>
  <si>
    <t>의사</t>
  </si>
  <si>
    <t>발 생</t>
  </si>
  <si>
    <t>판매업</t>
  </si>
  <si>
    <t>결 핵</t>
  </si>
  <si>
    <t>약사</t>
  </si>
  <si>
    <t>호흡기</t>
  </si>
  <si>
    <t>기 타</t>
  </si>
  <si>
    <t>페스트</t>
  </si>
  <si>
    <t>간</t>
  </si>
  <si>
    <t>매약상</t>
  </si>
  <si>
    <t>소분업</t>
  </si>
  <si>
    <t>법인외</t>
  </si>
  <si>
    <t>소 계</t>
  </si>
  <si>
    <t>공수병</t>
  </si>
  <si>
    <t>정 신</t>
  </si>
  <si>
    <t>A</t>
  </si>
  <si>
    <t>위생사</t>
  </si>
  <si>
    <t>유비저</t>
  </si>
  <si>
    <t>신환자</t>
  </si>
  <si>
    <t>사 망</t>
  </si>
  <si>
    <t>라싸열</t>
  </si>
  <si>
    <t>치료사</t>
  </si>
  <si>
    <t>기록사</t>
  </si>
  <si>
    <t>간호사</t>
  </si>
  <si>
    <t>Fluoride topical application</t>
  </si>
  <si>
    <t>by  License  /  Qualification</t>
  </si>
  <si>
    <t>Women's Welfare Institutions</t>
  </si>
  <si>
    <t>Registered infants / children</t>
  </si>
  <si>
    <t>18세 이상
18 years old and over</t>
  </si>
  <si>
    <t>장       소       별     By place</t>
  </si>
  <si>
    <t>by  Lincense  /  Qualification</t>
  </si>
  <si>
    <t>Number of Medical Institutions</t>
  </si>
  <si>
    <t>보 호 내 용
Resulte of treatment</t>
  </si>
  <si>
    <t>Population 65 years old &amp; over</t>
  </si>
  <si>
    <t>29. 어린이집  Childcare Facilities</t>
  </si>
  <si>
    <t>주 : B.C.G.는 보건소에서 실시되는 것에 한정됨.</t>
  </si>
  <si>
    <t xml:space="preserve">발 생 유 형 
Types of occurrennce </t>
  </si>
  <si>
    <t>Haemophilus influenza type B</t>
  </si>
  <si>
    <t>Oriental medicine wholesalers</t>
  </si>
  <si>
    <t>Crimean-congo hemorrhagic fever</t>
  </si>
  <si>
    <t>발견환자수    No. of patients discovered</t>
  </si>
  <si>
    <t>사 업 장 가 입 자
Insurants in workplaces</t>
  </si>
  <si>
    <t>연말현재 수용인원    Inmates as of year-end</t>
  </si>
  <si>
    <t>소년소녀가장책정
Households
headed by child</t>
  </si>
  <si>
    <t>주 : 주민등록 주소지 기준, 지역의 가입자는 적용대상자를 말함</t>
  </si>
  <si>
    <t>합 계
Total</t>
  </si>
  <si>
    <t>단위 : 건, 명</t>
  </si>
  <si>
    <t>국공립
Public</t>
  </si>
  <si>
    <t>Nurse
aids</t>
  </si>
  <si>
    <t>Improvised</t>
  </si>
  <si>
    <t>businesses</t>
  </si>
  <si>
    <t>크리미안콩고출혈열</t>
  </si>
  <si>
    <t>Pertussis</t>
  </si>
  <si>
    <t>Positive</t>
  </si>
  <si>
    <t xml:space="preserve">1. 의료기관  </t>
  </si>
  <si>
    <t>요  양  병  원</t>
  </si>
  <si>
    <t>단위 : 가구수, 명</t>
  </si>
  <si>
    <t>불소용액양치사업</t>
  </si>
  <si>
    <t>중동호흡기증후군</t>
  </si>
  <si>
    <t>catering</t>
  </si>
  <si>
    <t>facturing</t>
  </si>
  <si>
    <t xml:space="preserve">24. 아동복지시설 </t>
  </si>
  <si>
    <t>Emergency</t>
  </si>
  <si>
    <t>기타
Others</t>
  </si>
  <si>
    <t>수막구균 감염증</t>
  </si>
  <si>
    <t>Mid
wives</t>
  </si>
  <si>
    <t>남아메리카출혈열</t>
  </si>
  <si>
    <t>지카바이러스감염증</t>
  </si>
  <si>
    <t>Contracted</t>
  </si>
  <si>
    <t>치   과
위생사</t>
  </si>
  <si>
    <t>신종감염병증후군</t>
  </si>
  <si>
    <t>in school</t>
  </si>
  <si>
    <t>Bakeries</t>
  </si>
  <si>
    <t>폐렴구균 감염증</t>
  </si>
  <si>
    <t>CJD &amp; vCJD</t>
  </si>
  <si>
    <t>Tularemia</t>
  </si>
  <si>
    <t>Amusement</t>
  </si>
  <si>
    <t>suppliers</t>
  </si>
  <si>
    <t>Japanese</t>
  </si>
  <si>
    <t>karaokes</t>
  </si>
  <si>
    <t>Hemorrhagic</t>
  </si>
  <si>
    <t>장출혈성대장균감염증</t>
  </si>
  <si>
    <t>정신보건전문요원</t>
  </si>
  <si>
    <t>중단후 재치료자</t>
  </si>
  <si>
    <t>inspection</t>
  </si>
  <si>
    <t>Varicella</t>
  </si>
  <si>
    <t>조기 Early</t>
  </si>
  <si>
    <t>Midwives</t>
  </si>
  <si>
    <t>Hospitals</t>
  </si>
  <si>
    <t>Children Welfare Institutions</t>
  </si>
  <si>
    <t>어 린 이 집 수  Childcare Facilities</t>
  </si>
  <si>
    <t>Registered  Disabled  Persons</t>
  </si>
  <si>
    <t xml:space="preserve">Scailing or oral prophylaxis </t>
  </si>
  <si>
    <t>가  정  폭  력
Domestic  Violence</t>
  </si>
  <si>
    <t>Health  and  Social  Security</t>
  </si>
  <si>
    <t>Poverty,
Jobless,
abuse, ect</t>
  </si>
  <si>
    <t>18세 미만
Less then 18 years old</t>
  </si>
  <si>
    <r>
      <t>특 수 병 원</t>
    </r>
    <r>
      <rPr>
        <vertAlign val="superscript"/>
        <sz val="11"/>
        <color rgb="FF000000"/>
        <rFont val="나눔스퀘어라운드 Regular"/>
        <family val="3"/>
        <charset val="129"/>
      </rPr>
      <t>3)</t>
    </r>
  </si>
  <si>
    <t>노 령 연 금    Old-age  Pension</t>
  </si>
  <si>
    <t>Streptococcus pneumoniae</t>
  </si>
  <si>
    <t>6. 식  품  위  생  관  계  업  소</t>
  </si>
  <si>
    <t>Primary health
care centers</t>
  </si>
  <si>
    <t>Oriental
medicine
dealers</t>
  </si>
  <si>
    <t>Radiological
technicians</t>
  </si>
  <si>
    <t>판 매 업 소   Number of sellers</t>
  </si>
  <si>
    <t>Meningococcal meningitis</t>
  </si>
  <si>
    <t>보  건  소    Health  center</t>
  </si>
  <si>
    <t>Institutions for infants</t>
  </si>
  <si>
    <t>장애연금
Disability  Pension</t>
  </si>
  <si>
    <t>Enterohemorrhagic E. coli</t>
  </si>
  <si>
    <t>Elderly  Community  Halls</t>
  </si>
  <si>
    <t>Unit : person, thousand won</t>
  </si>
  <si>
    <t>Public Sanitary Facilities</t>
  </si>
  <si>
    <t>검사건수    Cases of the exam</t>
  </si>
  <si>
    <t>Long term care hospitals</t>
  </si>
  <si>
    <t>Registered pregnant women</t>
  </si>
  <si>
    <t>Oriental medicine clinics</t>
  </si>
  <si>
    <t>수급자수
No. of
Beneficiaries</t>
  </si>
  <si>
    <t>Vibrio vulnificus sepsis</t>
  </si>
  <si>
    <t>크로이츠펠트-야콥병 및 변종크로이츠펠트-야콥병</t>
  </si>
  <si>
    <t xml:space="preserve">시설보호 Institutionnal care </t>
  </si>
  <si>
    <t>No. of Counseling Centers</t>
  </si>
  <si>
    <t>Social Welfare Volunteers</t>
  </si>
  <si>
    <t>헌혈의 집
Blood donation center</t>
  </si>
  <si>
    <t>Oriental medicine hospitals</t>
  </si>
  <si>
    <t>Registered Disabled Persons</t>
  </si>
  <si>
    <t>병·의원    Hospitals &amp; Clinics</t>
  </si>
  <si>
    <t>Runaway
children, others</t>
  </si>
  <si>
    <t>양로시설  Provision for old age</t>
  </si>
  <si>
    <t>Medical
instruments
sales</t>
  </si>
  <si>
    <t>9. 법정 감염병  발생  및  사망</t>
  </si>
  <si>
    <t>유족연금
Survivor  Pension</t>
  </si>
  <si>
    <t>Health     Sub-center</t>
  </si>
  <si>
    <t>Zika virus infection</t>
  </si>
  <si>
    <t>Counseling  Follow-ups</t>
  </si>
  <si>
    <t>Inmates as of
year-end</t>
  </si>
  <si>
    <t>60세 이상 
60 and older</t>
  </si>
  <si>
    <t>15. 국민연금  급여  지급  현황</t>
  </si>
  <si>
    <t xml:space="preserve">군인Military personnel </t>
  </si>
  <si>
    <t>위탁보호
Foster
home care</t>
  </si>
  <si>
    <t>Administrative
workers</t>
  </si>
  <si>
    <t>Community senior center</t>
  </si>
  <si>
    <t xml:space="preserve"> 자료 : 대한적십자사 광주전남혈액원</t>
  </si>
  <si>
    <t>Pertussis, Diphtheria,</t>
  </si>
  <si>
    <t>Japanese encephalitis</t>
  </si>
  <si>
    <t>성  폭  력
Sexual Violence</t>
  </si>
  <si>
    <t>Fluoride mouth rinsing</t>
  </si>
  <si>
    <t>Tick-borne Encephalitis</t>
  </si>
  <si>
    <t xml:space="preserve">  자료 : 「국민연금통계연보」국민연금공단</t>
  </si>
  <si>
    <t xml:space="preserve">공무원
Public official </t>
  </si>
  <si>
    <t>Unit : establishment</t>
  </si>
  <si>
    <t>Illegitimate
children</t>
  </si>
  <si>
    <t>Insitutional  benefits</t>
  </si>
  <si>
    <t>총가입자수
Total
insurants</t>
  </si>
  <si>
    <t>자료 : 「국민연금통계연보」 국민연금공단</t>
  </si>
  <si>
    <t>노인공동생활가정  Cohabitation</t>
  </si>
  <si>
    <t>Childcare Facilities</t>
  </si>
  <si>
    <t>24. 아  동  복  지   시  설</t>
  </si>
  <si>
    <t>Senior welfare center</t>
  </si>
  <si>
    <t>2. 의 료 기 관 종 사  의 료 인 력</t>
  </si>
  <si>
    <t>면 허 자 격 종 별 외    Others</t>
  </si>
  <si>
    <t>Oral health education</t>
  </si>
  <si>
    <t>Unit : number,person</t>
  </si>
  <si>
    <t>Nutrition
technicians</t>
  </si>
  <si>
    <t>면허 · 자격 종별외    Others</t>
  </si>
  <si>
    <t>27. 보호대상아동 발생 및 조치현황</t>
  </si>
  <si>
    <t>5. 의약품 등 제조업소 및 판매업소</t>
  </si>
  <si>
    <t>기능식품</t>
    <phoneticPr fontId="28" type="noConversion"/>
  </si>
  <si>
    <t>20. 국민기초생활보장수급자</t>
    <phoneticPr fontId="28" type="noConversion"/>
  </si>
  <si>
    <t>-</t>
    <phoneticPr fontId="28" type="noConversion"/>
  </si>
  <si>
    <r>
      <t xml:space="preserve">Medical
instruments
</t>
    </r>
    <r>
      <rPr>
        <sz val="11"/>
        <color rgb="FF000000"/>
        <rFont val="맑은 고딕"/>
        <family val="3"/>
        <charset val="129"/>
      </rPr>
      <t>repairing</t>
    </r>
    <phoneticPr fontId="28" type="noConversion"/>
  </si>
  <si>
    <t>고달면</t>
    <phoneticPr fontId="28" type="noConversion"/>
  </si>
  <si>
    <t>Business of providing building sanitary control services</t>
    <phoneticPr fontId="28" type="noConversion"/>
  </si>
  <si>
    <t>Typhoid fever</t>
    <phoneticPr fontId="28" type="noConversion"/>
  </si>
  <si>
    <t>한센병</t>
    <phoneticPr fontId="28" type="noConversion"/>
  </si>
  <si>
    <t>노인복지주택  Welfare House</t>
    <phoneticPr fontId="28" type="noConversion"/>
  </si>
  <si>
    <t>리프트밸리열</t>
    <phoneticPr fontId="28" type="noConversion"/>
  </si>
  <si>
    <t xml:space="preserve"> 단위 : 개소,명</t>
    <phoneticPr fontId="28" type="noConversion"/>
  </si>
  <si>
    <r>
      <t xml:space="preserve">주 1) 장애등급제 폐지(2019. 7. 1. 시행)에 따라 </t>
    </r>
    <r>
      <rPr>
        <sz val="9"/>
        <rFont val="Arial Unicode MS"/>
        <family val="3"/>
        <charset val="129"/>
      </rPr>
      <t>장</t>
    </r>
    <r>
      <rPr>
        <sz val="9"/>
        <rFont val="나눔스퀘어라운드 Regular"/>
        <family val="3"/>
        <charset val="129"/>
      </rPr>
      <t>애등급에서 장애정도로 명칭 변경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</si>
</sst>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176" formatCode="_ * #,##0_ ;_ * \-#,##0_ ;_ * &quot;-&quot;_ ;_ @_ "/>
    <numFmt numFmtId="177" formatCode="#,##0;[Red]#,##0"/>
    <numFmt numFmtId="178" formatCode="#,##0_ "/>
    <numFmt numFmtId="179" formatCode="_-* #,##0_-;\-* #,##0_-;_-* &quot;-&quot;??_-;_-@_-"/>
    <numFmt numFmtId="180" formatCode="_-* #,##0.0_-;\-* #,##0.0_-;_-* &quot;-&quot;??_-;_-@_-"/>
    <numFmt numFmtId="181" formatCode="0.0_ "/>
    <numFmt numFmtId="182" formatCode="_-* #,##0.0_-;\-* #,##0.0_-;_-* &quot;-&quot;?_-;_-@_-"/>
  </numFmts>
  <fonts count="39">
    <font>
      <sz val="11"/>
      <color rgb="FF000000"/>
      <name val="돋움"/>
    </font>
    <font>
      <sz val="11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sz val="20"/>
      <color rgb="FF000000"/>
      <name val="나눔스퀘어라운드 Regular"/>
      <family val="3"/>
      <charset val="129"/>
    </font>
    <font>
      <sz val="9"/>
      <color rgb="FF000000"/>
      <name val="나눔스퀘어라운드 Regular"/>
      <family val="3"/>
      <charset val="129"/>
    </font>
    <font>
      <sz val="12"/>
      <color rgb="FF000000"/>
      <name val="나눔스퀘어라운드 Regular"/>
      <family val="3"/>
      <charset val="129"/>
    </font>
    <font>
      <sz val="11"/>
      <color rgb="FFFF0000"/>
      <name val="나눔스퀘어라운드 Regular"/>
      <family val="3"/>
      <charset val="129"/>
    </font>
    <font>
      <b/>
      <sz val="12"/>
      <color rgb="FFFF0000"/>
      <name val="나눔스퀘어라운드 Regular"/>
      <family val="3"/>
      <charset val="129"/>
    </font>
    <font>
      <b/>
      <sz val="11"/>
      <color rgb="FFFF0000"/>
      <name val="나눔스퀘어라운드 Regular"/>
      <family val="3"/>
      <charset val="129"/>
    </font>
    <font>
      <b/>
      <sz val="12"/>
      <color rgb="FF000000"/>
      <name val="나눔스퀘어라운드 Regular"/>
      <family val="3"/>
      <charset val="129"/>
    </font>
    <font>
      <b/>
      <sz val="11"/>
      <color rgb="FF000000"/>
      <name val="나눔스퀘어라운드 Regular"/>
      <family val="3"/>
      <charset val="129"/>
    </font>
    <font>
      <sz val="10"/>
      <color rgb="FFFF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sz val="22"/>
      <color rgb="FF000000"/>
      <name val="나눔스퀘어라운드 Regular"/>
      <family val="3"/>
      <charset val="129"/>
    </font>
    <font>
      <b/>
      <sz val="16"/>
      <color rgb="FF000000"/>
      <name val="나눔스퀘어라운드 Regular"/>
      <family val="3"/>
      <charset val="129"/>
    </font>
    <font>
      <sz val="14"/>
      <color rgb="FF000000"/>
      <name val="나눔스퀘어라운드 Regular"/>
      <family val="3"/>
      <charset val="129"/>
    </font>
    <font>
      <sz val="13"/>
      <color rgb="FF000000"/>
      <name val="나눔스퀘어라운드 Regular"/>
      <family val="3"/>
      <charset val="129"/>
    </font>
    <font>
      <b/>
      <sz val="10"/>
      <color rgb="FF000000"/>
      <name val="나눔스퀘어라운드 Regular"/>
      <family val="3"/>
      <charset val="129"/>
    </font>
    <font>
      <i/>
      <sz val="11"/>
      <color rgb="FF000000"/>
      <name val="나눔스퀘어라운드 Regular"/>
      <family val="3"/>
      <charset val="129"/>
    </font>
    <font>
      <sz val="12"/>
      <color rgb="FFFF0000"/>
      <name val="나눔스퀘어라운드 Regular"/>
      <family val="3"/>
      <charset val="129"/>
    </font>
    <font>
      <sz val="10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000000"/>
      <name val="HY중고딕"/>
      <family val="1"/>
      <charset val="129"/>
    </font>
    <font>
      <b/>
      <sz val="12"/>
      <color rgb="FF000000"/>
      <name val="HY중고딕"/>
      <family val="1"/>
      <charset val="129"/>
    </font>
    <font>
      <vertAlign val="superscript"/>
      <sz val="11"/>
      <color rgb="FF000000"/>
      <name val="나눔스퀘어라운드 Regular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나눔스퀘어라운드 Regular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나눔스퀘어라운드 Regular"/>
      <family val="3"/>
      <charset val="129"/>
    </font>
    <font>
      <sz val="11"/>
      <name val="나눔스퀘어라운드 Regular"/>
      <family val="3"/>
      <charset val="129"/>
    </font>
    <font>
      <sz val="9"/>
      <color theme="1"/>
      <name val="나눔스퀘어라운드 Regular"/>
      <family val="3"/>
      <charset val="129"/>
    </font>
    <font>
      <sz val="10"/>
      <color theme="1"/>
      <name val="HY중고딕"/>
      <family val="1"/>
      <charset val="129"/>
    </font>
    <font>
      <sz val="9"/>
      <name val="나눔스퀘어라운드 Regular"/>
      <family val="3"/>
      <charset val="129"/>
    </font>
    <font>
      <sz val="9"/>
      <name val="Arial Unicode MS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E3E3E3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1" fontId="27" fillId="0" borderId="0">
      <alignment vertical="center"/>
    </xf>
    <xf numFmtId="41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41" fontId="27" fillId="0" borderId="0"/>
    <xf numFmtId="0" fontId="27" fillId="0" borderId="0"/>
  </cellStyleXfs>
  <cellXfs count="78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vertical="center"/>
    </xf>
    <xf numFmtId="41" fontId="1" fillId="0" borderId="8" xfId="1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vertical="center"/>
    </xf>
    <xf numFmtId="41" fontId="1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41" fontId="7" fillId="3" borderId="0" xfId="0" applyNumberFormat="1" applyFont="1" applyFill="1" applyAlignment="1">
      <alignment vertical="center"/>
    </xf>
    <xf numFmtId="41" fontId="1" fillId="0" borderId="0" xfId="1" applyNumberFormat="1" applyFont="1" applyFill="1" applyBorder="1" applyAlignment="1">
      <alignment vertical="center" shrinkToFit="1"/>
    </xf>
    <xf numFmtId="41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/>
    </xf>
    <xf numFmtId="41" fontId="1" fillId="0" borderId="1" xfId="0" applyNumberFormat="1" applyFont="1" applyBorder="1" applyAlignment="1" applyProtection="1">
      <alignment vertical="center" shrinkToFit="1"/>
      <protection locked="0"/>
    </xf>
    <xf numFmtId="41" fontId="1" fillId="0" borderId="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1" fontId="1" fillId="0" borderId="0" xfId="1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41" fontId="1" fillId="0" borderId="1" xfId="1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Alignment="1">
      <alignment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shrinkToFit="1"/>
    </xf>
    <xf numFmtId="0" fontId="1" fillId="2" borderId="14" xfId="0" applyNumberFormat="1" applyFont="1" applyFill="1" applyBorder="1" applyAlignment="1">
      <alignment horizontal="center" vertical="center" shrinkToFit="1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vertical="center" shrinkToFit="1"/>
    </xf>
    <xf numFmtId="0" fontId="1" fillId="2" borderId="0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distributed" vertical="center" wrapText="1"/>
    </xf>
    <xf numFmtId="41" fontId="1" fillId="0" borderId="0" xfId="1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2" borderId="17" xfId="0" applyNumberFormat="1" applyFont="1" applyFill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center" vertical="center" shrinkToFit="1"/>
    </xf>
    <xf numFmtId="0" fontId="1" fillId="3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" fillId="3" borderId="7" xfId="0" applyNumberFormat="1" applyFont="1" applyFill="1" applyBorder="1" applyAlignment="1">
      <alignment horizontal="center" vertical="center"/>
    </xf>
    <xf numFmtId="41" fontId="1" fillId="3" borderId="0" xfId="1" applyNumberFormat="1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1" fontId="1" fillId="0" borderId="7" xfId="1" applyNumberFormat="1" applyFont="1" applyFill="1" applyBorder="1" applyAlignment="1">
      <alignment vertical="center"/>
    </xf>
    <xf numFmtId="41" fontId="1" fillId="3" borderId="7" xfId="1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15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horizontal="right" vertical="center" shrinkToFit="1"/>
    </xf>
    <xf numFmtId="41" fontId="1" fillId="0" borderId="0" xfId="1" applyNumberFormat="1" applyFont="1" applyFill="1" applyAlignment="1">
      <alignment vertical="center" shrinkToFit="1"/>
    </xf>
    <xf numFmtId="0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" fillId="0" borderId="0" xfId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1" fillId="3" borderId="0" xfId="1" applyNumberFormat="1" applyFont="1" applyFill="1" applyBorder="1" applyAlignment="1">
      <alignment horizontal="center" vertical="center" shrinkToFit="1"/>
    </xf>
    <xf numFmtId="41" fontId="1" fillId="3" borderId="0" xfId="1" applyNumberFormat="1" applyFont="1" applyFill="1" applyBorder="1" applyAlignment="1">
      <alignment vertical="center" shrinkToFit="1"/>
    </xf>
    <xf numFmtId="0" fontId="7" fillId="3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 applyProtection="1">
      <alignment vertical="center" shrinkToFit="1"/>
      <protection locked="0"/>
    </xf>
    <xf numFmtId="41" fontId="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" fillId="0" borderId="12" xfId="0" applyNumberFormat="1" applyFont="1" applyFill="1" applyBorder="1" applyAlignment="1">
      <alignment vertical="center" shrinkToFi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12" fillId="3" borderId="0" xfId="0" applyNumberFormat="1" applyFont="1" applyFill="1" applyAlignment="1">
      <alignment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9" xfId="0" applyNumberFormat="1" applyFont="1" applyFill="1" applyBorder="1" applyAlignment="1">
      <alignment horizontal="left" vertical="center"/>
    </xf>
    <xf numFmtId="0" fontId="1" fillId="3" borderId="16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41" fontId="1" fillId="3" borderId="0" xfId="1" applyNumberFormat="1" applyFont="1" applyFill="1" applyBorder="1" applyAlignment="1" applyProtection="1">
      <alignment horizontal="right" vertical="center"/>
      <protection locked="0"/>
    </xf>
    <xf numFmtId="41" fontId="1" fillId="0" borderId="8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41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vertical="center" shrinkToFit="1"/>
    </xf>
    <xf numFmtId="0" fontId="1" fillId="2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1" fontId="1" fillId="0" borderId="0" xfId="1" applyNumberFormat="1" applyFont="1" applyFill="1" applyAlignment="1">
      <alignment horizontal="center" vertical="center"/>
    </xf>
    <xf numFmtId="41" fontId="1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10" fillId="0" borderId="0" xfId="0" applyNumberFormat="1" applyFont="1" applyFill="1" applyAlignment="1">
      <alignment vertical="center"/>
    </xf>
    <xf numFmtId="41" fontId="1" fillId="0" borderId="7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/>
    <xf numFmtId="0" fontId="2" fillId="0" borderId="0" xfId="0" applyNumberFormat="1" applyFont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1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41" fontId="11" fillId="2" borderId="0" xfId="1" applyNumberFormat="1" applyFont="1" applyFill="1" applyBorder="1" applyAlignment="1" applyProtection="1">
      <alignment vertical="center" shrinkToFit="1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shrinkToFit="1"/>
    </xf>
    <xf numFmtId="41" fontId="1" fillId="0" borderId="7" xfId="1" applyNumberFormat="1" applyFont="1" applyFill="1" applyBorder="1" applyAlignment="1" applyProtection="1">
      <alignment horizontal="right" vertical="center" shrinkToFit="1"/>
      <protection locked="0"/>
    </xf>
    <xf numFmtId="41" fontId="11" fillId="0" borderId="0" xfId="0" applyNumberFormat="1" applyFont="1" applyFill="1" applyAlignment="1">
      <alignment vertical="center" shrinkToFit="1"/>
    </xf>
    <xf numFmtId="0" fontId="11" fillId="0" borderId="0" xfId="0" applyNumberFormat="1" applyFont="1" applyFill="1" applyAlignment="1">
      <alignment vertical="center" shrinkToFit="1"/>
    </xf>
    <xf numFmtId="41" fontId="1" fillId="0" borderId="0" xfId="0" applyNumberFormat="1" applyFont="1" applyFill="1" applyAlignment="1">
      <alignment vertical="center" shrinkToFit="1"/>
    </xf>
    <xf numFmtId="177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centerContinuous" vertical="center" wrapText="1"/>
    </xf>
    <xf numFmtId="41" fontId="1" fillId="0" borderId="8" xfId="1" applyNumberFormat="1" applyFont="1" applyFill="1" applyBorder="1" applyAlignment="1">
      <alignment horizontal="right" vertical="center"/>
    </xf>
    <xf numFmtId="41" fontId="1" fillId="0" borderId="7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0" fontId="1" fillId="2" borderId="10" xfId="0" applyNumberFormat="1" applyFont="1" applyFill="1" applyBorder="1" applyAlignment="1">
      <alignment horizontal="centerContinuous"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vertical="center" shrinkToFit="1"/>
    </xf>
    <xf numFmtId="0" fontId="1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41" fontId="1" fillId="0" borderId="7" xfId="1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center" vertical="center" shrinkToFit="1"/>
    </xf>
    <xf numFmtId="41" fontId="1" fillId="0" borderId="0" xfId="1" applyNumberFormat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1" fontId="1" fillId="0" borderId="1" xfId="1" applyNumberFormat="1" applyFont="1" applyBorder="1" applyAlignment="1" applyProtection="1">
      <alignment vertical="center"/>
      <protection locked="0"/>
    </xf>
    <xf numFmtId="0" fontId="1" fillId="0" borderId="0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horizontal="right" vertical="center"/>
    </xf>
    <xf numFmtId="0" fontId="7" fillId="3" borderId="0" xfId="3" applyNumberFormat="1" applyFont="1" applyFill="1" applyAlignment="1">
      <alignment horizontal="right" vertical="center"/>
    </xf>
    <xf numFmtId="0" fontId="1" fillId="0" borderId="0" xfId="3" applyNumberFormat="1" applyFont="1" applyFill="1" applyAlignment="1">
      <alignment vertical="center"/>
    </xf>
    <xf numFmtId="0" fontId="1" fillId="0" borderId="7" xfId="3" applyNumberFormat="1" applyFont="1" applyFill="1" applyBorder="1" applyAlignment="1">
      <alignment vertical="center"/>
    </xf>
    <xf numFmtId="0" fontId="1" fillId="0" borderId="0" xfId="3" applyNumberFormat="1" applyFont="1" applyFill="1" applyAlignment="1">
      <alignment horizontal="center" vertical="center"/>
    </xf>
    <xf numFmtId="177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horizontal="right" vertical="center"/>
    </xf>
    <xf numFmtId="0" fontId="1" fillId="2" borderId="15" xfId="0" applyNumberFormat="1" applyFont="1" applyFill="1" applyBorder="1" applyAlignment="1">
      <alignment vertical="center" shrinkToFit="1"/>
    </xf>
    <xf numFmtId="0" fontId="1" fillId="2" borderId="15" xfId="0" applyNumberFormat="1" applyFont="1" applyFill="1" applyBorder="1" applyAlignment="1">
      <alignment horizontal="center" shrinkToFit="1"/>
    </xf>
    <xf numFmtId="0" fontId="1" fillId="2" borderId="15" xfId="0" applyNumberFormat="1" applyFont="1" applyFill="1" applyBorder="1" applyAlignment="1">
      <alignment horizontal="center" vertical="top" shrinkToFit="1"/>
    </xf>
    <xf numFmtId="0" fontId="1" fillId="2" borderId="4" xfId="0" applyNumberFormat="1" applyFont="1" applyFill="1" applyBorder="1" applyAlignment="1">
      <alignment horizontal="center" vertical="top" shrinkToFit="1"/>
    </xf>
    <xf numFmtId="0" fontId="7" fillId="0" borderId="0" xfId="3" applyNumberFormat="1" applyFont="1" applyFill="1" applyAlignment="1">
      <alignment vertical="center"/>
    </xf>
    <xf numFmtId="0" fontId="7" fillId="3" borderId="0" xfId="3" applyNumberFormat="1" applyFont="1" applyFill="1" applyAlignment="1">
      <alignment vertical="center"/>
    </xf>
    <xf numFmtId="0" fontId="1" fillId="3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2" borderId="15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 applyProtection="1">
      <alignment horizontal="right" vertical="center"/>
      <protection locked="0"/>
    </xf>
    <xf numFmtId="41" fontId="1" fillId="3" borderId="0" xfId="1" applyNumberFormat="1" applyFont="1" applyFill="1" applyBorder="1" applyAlignment="1" applyProtection="1">
      <alignment vertical="center"/>
      <protection locked="0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Fill="1" applyBorder="1" applyAlignment="1">
      <alignment horizontal="center" vertical="center"/>
    </xf>
    <xf numFmtId="41" fontId="1" fillId="0" borderId="19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 indent="1"/>
    </xf>
    <xf numFmtId="0" fontId="17" fillId="0" borderId="0" xfId="0" applyNumberFormat="1" applyFont="1" applyAlignment="1">
      <alignment horizontal="left" vertical="center"/>
    </xf>
    <xf numFmtId="177" fontId="1" fillId="0" borderId="0" xfId="0" applyNumberFormat="1" applyFont="1" applyFill="1" applyBorder="1" applyAlignment="1">
      <alignment horizontal="distributed" vertical="center" wrapText="1" shrinkToFit="1"/>
    </xf>
    <xf numFmtId="177" fontId="1" fillId="0" borderId="7" xfId="0" applyNumberFormat="1" applyFont="1" applyFill="1" applyBorder="1" applyAlignment="1">
      <alignment horizontal="distributed" vertical="center" wrapText="1" shrinkToFit="1"/>
    </xf>
    <xf numFmtId="41" fontId="1" fillId="0" borderId="7" xfId="1" applyNumberFormat="1" applyFont="1" applyFill="1" applyBorder="1" applyAlignment="1">
      <alignment horizontal="center" vertical="center"/>
    </xf>
    <xf numFmtId="41" fontId="1" fillId="0" borderId="19" xfId="1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/>
    </xf>
    <xf numFmtId="41" fontId="1" fillId="3" borderId="0" xfId="0" applyNumberFormat="1" applyFont="1" applyFill="1" applyBorder="1" applyAlignment="1">
      <alignment horizontal="center" vertical="center"/>
    </xf>
    <xf numFmtId="41" fontId="1" fillId="3" borderId="7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center" vertical="center"/>
    </xf>
    <xf numFmtId="41" fontId="1" fillId="3" borderId="8" xfId="0" applyNumberFormat="1" applyFont="1" applyFill="1" applyBorder="1" applyAlignment="1">
      <alignment horizontal="center" vertical="center"/>
    </xf>
    <xf numFmtId="41" fontId="11" fillId="2" borderId="8" xfId="0" applyNumberFormat="1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horizontal="center" vertical="center"/>
    </xf>
    <xf numFmtId="41" fontId="1" fillId="0" borderId="12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 applyProtection="1">
      <alignment vertical="center"/>
      <protection locked="0"/>
    </xf>
    <xf numFmtId="41" fontId="11" fillId="0" borderId="0" xfId="1" applyNumberFormat="1" applyFont="1" applyFill="1" applyBorder="1" applyAlignment="1" applyProtection="1">
      <alignment horizontal="right" vertical="center"/>
      <protection locked="0"/>
    </xf>
    <xf numFmtId="41" fontId="11" fillId="0" borderId="1" xfId="1" applyNumberFormat="1" applyFont="1" applyFill="1" applyBorder="1" applyAlignment="1" applyProtection="1">
      <alignment vertical="center"/>
      <protection locked="0"/>
    </xf>
    <xf numFmtId="41" fontId="11" fillId="0" borderId="19" xfId="1" applyNumberFormat="1" applyFont="1" applyFill="1" applyBorder="1" applyAlignment="1" applyProtection="1">
      <alignment vertical="center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 applyProtection="1">
      <alignment horizontal="right" vertical="center"/>
      <protection locked="0"/>
    </xf>
    <xf numFmtId="41" fontId="11" fillId="0" borderId="1" xfId="1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distributed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41" fontId="1" fillId="0" borderId="7" xfId="1" applyNumberFormat="1" applyFont="1" applyFill="1" applyBorder="1" applyAlignment="1">
      <alignment horizontal="center" vertical="center" shrinkToFit="1"/>
    </xf>
    <xf numFmtId="41" fontId="1" fillId="0" borderId="7" xfId="1" applyNumberFormat="1" applyFont="1" applyFill="1" applyBorder="1" applyAlignment="1">
      <alignment vertical="center" shrinkToFit="1"/>
    </xf>
    <xf numFmtId="41" fontId="11" fillId="2" borderId="0" xfId="1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distributed" vertical="center" wrapText="1"/>
    </xf>
    <xf numFmtId="0" fontId="11" fillId="2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41" fontId="1" fillId="0" borderId="8" xfId="1" applyNumberFormat="1" applyFont="1" applyFill="1" applyBorder="1" applyAlignment="1">
      <alignment vertical="center" shrinkToFit="1"/>
    </xf>
    <xf numFmtId="41" fontId="1" fillId="3" borderId="8" xfId="1" applyNumberFormat="1" applyFont="1" applyFill="1" applyBorder="1" applyAlignment="1">
      <alignment vertical="center" shrinkToFit="1"/>
    </xf>
    <xf numFmtId="177" fontId="1" fillId="0" borderId="7" xfId="3" applyNumberFormat="1" applyFont="1" applyFill="1" applyBorder="1" applyAlignment="1">
      <alignment horizontal="distributed" vertical="center" wrapText="1" shrinkToFit="1"/>
    </xf>
    <xf numFmtId="0" fontId="11" fillId="2" borderId="7" xfId="3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right" vertical="center"/>
    </xf>
    <xf numFmtId="41" fontId="11" fillId="2" borderId="7" xfId="1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distributed" vertical="center" wrapText="1" shrinkToFit="1"/>
    </xf>
    <xf numFmtId="41" fontId="1" fillId="0" borderId="14" xfId="1" applyNumberFormat="1" applyFont="1" applyFill="1" applyBorder="1" applyAlignment="1">
      <alignment horizontal="center" vertical="center"/>
    </xf>
    <xf numFmtId="41" fontId="1" fillId="0" borderId="19" xfId="1" applyNumberFormat="1" applyFont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>
      <alignment horizontal="distributed" vertical="center" wrapText="1" shrinkToFit="1"/>
    </xf>
    <xf numFmtId="41" fontId="11" fillId="2" borderId="0" xfId="1" applyNumberFormat="1" applyFont="1" applyFill="1" applyBorder="1" applyAlignment="1">
      <alignment horizontal="right" vertical="center" shrinkToFit="1"/>
    </xf>
    <xf numFmtId="41" fontId="11" fillId="0" borderId="7" xfId="1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20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18" fillId="2" borderId="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177" fontId="2" fillId="0" borderId="1" xfId="1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distributed" vertical="center" wrapText="1"/>
    </xf>
    <xf numFmtId="41" fontId="11" fillId="2" borderId="8" xfId="1" applyNumberFormat="1" applyFont="1" applyFill="1" applyBorder="1" applyAlignment="1" applyProtection="1">
      <alignment horizontal="right" vertical="center"/>
      <protection locked="0"/>
    </xf>
    <xf numFmtId="41" fontId="11" fillId="2" borderId="8" xfId="1" applyNumberFormat="1" applyFon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centerContinuous" vertical="center" wrapText="1"/>
    </xf>
    <xf numFmtId="0" fontId="2" fillId="2" borderId="2" xfId="0" applyNumberFormat="1" applyFont="1" applyFill="1" applyBorder="1" applyAlignment="1">
      <alignment horizontal="centerContinuous" vertical="center"/>
    </xf>
    <xf numFmtId="0" fontId="2" fillId="2" borderId="5" xfId="0" applyNumberFormat="1" applyFont="1" applyFill="1" applyBorder="1" applyAlignment="1">
      <alignment horizontal="centerContinuous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 applyProtection="1">
      <alignment vertical="center" shrinkToFit="1"/>
      <protection locked="0"/>
    </xf>
    <xf numFmtId="41" fontId="2" fillId="0" borderId="7" xfId="1" applyNumberFormat="1" applyFont="1" applyFill="1" applyBorder="1" applyAlignment="1" applyProtection="1">
      <alignment vertical="center" shrinkToFit="1"/>
      <protection locked="0"/>
    </xf>
    <xf numFmtId="41" fontId="18" fillId="2" borderId="0" xfId="1" applyNumberFormat="1" applyFont="1" applyFill="1" applyBorder="1" applyAlignment="1" applyProtection="1">
      <alignment vertical="center" shrinkToFit="1"/>
      <protection locked="0"/>
    </xf>
    <xf numFmtId="41" fontId="18" fillId="2" borderId="7" xfId="1" applyNumberFormat="1" applyFont="1" applyFill="1" applyBorder="1" applyAlignment="1" applyProtection="1">
      <alignment vertical="center" shrinkToFit="1"/>
      <protection locked="0"/>
    </xf>
    <xf numFmtId="177" fontId="2" fillId="0" borderId="19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1" fontId="11" fillId="2" borderId="0" xfId="1" applyNumberFormat="1" applyFont="1" applyFill="1" applyBorder="1" applyAlignment="1" applyProtection="1">
      <alignment horizontal="right" vertical="center" shrinkToFit="1"/>
      <protection locked="0"/>
    </xf>
    <xf numFmtId="41" fontId="11" fillId="2" borderId="7" xfId="1" applyNumberFormat="1" applyFont="1" applyFill="1" applyBorder="1" applyAlignment="1" applyProtection="1">
      <alignment horizontal="center" vertical="center" shrinkToFit="1"/>
      <protection locked="0"/>
    </xf>
    <xf numFmtId="41" fontId="1" fillId="0" borderId="8" xfId="1" applyNumberFormat="1" applyFont="1" applyFill="1" applyBorder="1" applyAlignment="1">
      <alignment horizontal="right" vertical="center" shrinkToFit="1"/>
    </xf>
    <xf numFmtId="41" fontId="1" fillId="3" borderId="7" xfId="1" applyNumberFormat="1" applyFont="1" applyFill="1" applyBorder="1" applyAlignment="1">
      <alignment vertical="center" shrinkToFit="1"/>
    </xf>
    <xf numFmtId="41" fontId="9" fillId="0" borderId="7" xfId="1" applyNumberFormat="1" applyFont="1" applyFill="1" applyBorder="1" applyAlignment="1">
      <alignment vertical="center"/>
    </xf>
    <xf numFmtId="41" fontId="1" fillId="0" borderId="8" xfId="1" applyNumberFormat="1" applyFont="1" applyFill="1" applyBorder="1" applyAlignment="1">
      <alignment horizontal="center" vertical="center" shrinkToFit="1"/>
    </xf>
    <xf numFmtId="41" fontId="1" fillId="3" borderId="8" xfId="1" applyNumberFormat="1" applyFont="1" applyFill="1" applyBorder="1" applyAlignment="1">
      <alignment horizontal="center" vertical="center" shrinkToFit="1"/>
    </xf>
    <xf numFmtId="41" fontId="11" fillId="2" borderId="8" xfId="1" applyNumberFormat="1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distributed" vertical="center" wrapText="1"/>
    </xf>
    <xf numFmtId="0" fontId="11" fillId="2" borderId="7" xfId="1" applyNumberFormat="1" applyFont="1" applyFill="1" applyBorder="1" applyAlignment="1">
      <alignment horizontal="center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1" fillId="0" borderId="19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/>
    <xf numFmtId="0" fontId="6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1" fontId="1" fillId="0" borderId="0" xfId="1" applyNumberFormat="1" applyFont="1" applyFill="1" applyAlignment="1">
      <alignment horizontal="center" vertical="center"/>
    </xf>
    <xf numFmtId="41" fontId="1" fillId="0" borderId="7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41" fontId="1" fillId="0" borderId="0" xfId="1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center" vertical="center" shrinkToFit="1"/>
    </xf>
    <xf numFmtId="0" fontId="1" fillId="2" borderId="15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left" vertical="center"/>
    </xf>
    <xf numFmtId="181" fontId="1" fillId="0" borderId="0" xfId="1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1" fontId="11" fillId="2" borderId="0" xfId="1" applyNumberFormat="1" applyFont="1" applyFill="1" applyAlignment="1">
      <alignment horizontal="right" vertical="center"/>
    </xf>
    <xf numFmtId="41" fontId="11" fillId="0" borderId="7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Alignment="1">
      <alignment horizontal="center" vertical="center"/>
    </xf>
    <xf numFmtId="41" fontId="11" fillId="2" borderId="7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Alignment="1">
      <alignment horizontal="center" vertical="center"/>
    </xf>
    <xf numFmtId="41" fontId="1" fillId="0" borderId="0" xfId="2" applyNumberFormat="1" applyFont="1" applyFill="1" applyBorder="1" applyAlignment="1">
      <alignment horizontal="center" vertical="center" shrinkToFit="1"/>
    </xf>
    <xf numFmtId="41" fontId="11" fillId="2" borderId="0" xfId="2" applyNumberFormat="1" applyFont="1" applyFill="1" applyBorder="1" applyAlignment="1">
      <alignment horizontal="center" vertical="center" shrinkToFit="1"/>
    </xf>
    <xf numFmtId="41" fontId="11" fillId="2" borderId="7" xfId="2" applyNumberFormat="1" applyFont="1" applyFill="1" applyBorder="1" applyAlignment="1">
      <alignment horizontal="center" vertical="center" shrinkToFit="1"/>
    </xf>
    <xf numFmtId="41" fontId="1" fillId="0" borderId="0" xfId="2" applyNumberFormat="1" applyFont="1" applyFill="1" applyAlignment="1">
      <alignment vertical="center" shrinkToFit="1"/>
    </xf>
    <xf numFmtId="41" fontId="1" fillId="0" borderId="7" xfId="2" applyNumberFormat="1" applyFont="1" applyFill="1" applyBorder="1" applyAlignment="1">
      <alignment vertical="center" shrinkToFit="1"/>
    </xf>
    <xf numFmtId="41" fontId="1" fillId="0" borderId="0" xfId="2" applyNumberFormat="1" applyFont="1" applyFill="1" applyAlignment="1">
      <alignment horizontal="center" vertical="center" shrinkToFit="1"/>
    </xf>
    <xf numFmtId="41" fontId="1" fillId="0" borderId="7" xfId="2" applyNumberFormat="1" applyFont="1" applyFill="1" applyBorder="1" applyAlignment="1">
      <alignment horizontal="center" vertical="center" shrinkToFit="1"/>
    </xf>
    <xf numFmtId="41" fontId="1" fillId="0" borderId="7" xfId="4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 applyProtection="1">
      <alignment vertical="center"/>
      <protection locked="0"/>
    </xf>
    <xf numFmtId="41" fontId="11" fillId="2" borderId="0" xfId="1" applyNumberFormat="1" applyFont="1" applyFill="1" applyBorder="1" applyAlignment="1" applyProtection="1">
      <alignment horizontal="right" vertical="center"/>
      <protection locked="0"/>
    </xf>
    <xf numFmtId="41" fontId="11" fillId="2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 applyProtection="1">
      <alignment vertical="center"/>
      <protection locked="0"/>
    </xf>
    <xf numFmtId="41" fontId="11" fillId="2" borderId="8" xfId="1" applyNumberFormat="1" applyFont="1" applyFill="1" applyBorder="1" applyAlignment="1">
      <alignment vertical="center"/>
    </xf>
    <xf numFmtId="41" fontId="11" fillId="2" borderId="0" xfId="1" applyNumberFormat="1" applyFont="1" applyFill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11" fillId="0" borderId="0" xfId="1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82" fontId="11" fillId="2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 shrinkToFit="1"/>
    </xf>
    <xf numFmtId="41" fontId="11" fillId="0" borderId="0" xfId="1" applyNumberFormat="1" applyFont="1" applyFill="1" applyBorder="1" applyAlignment="1">
      <alignment vertical="center" shrinkToFit="1"/>
    </xf>
    <xf numFmtId="41" fontId="11" fillId="2" borderId="8" xfId="1" applyNumberFormat="1" applyFont="1" applyFill="1" applyBorder="1" applyAlignment="1">
      <alignment vertical="center" shrinkToFit="1"/>
    </xf>
    <xf numFmtId="41" fontId="11" fillId="0" borderId="8" xfId="1" applyNumberFormat="1" applyFont="1" applyFill="1" applyBorder="1" applyAlignment="1">
      <alignment vertical="center" shrinkToFit="1"/>
    </xf>
    <xf numFmtId="41" fontId="11" fillId="2" borderId="0" xfId="1" applyNumberFormat="1" applyFont="1" applyFill="1" applyBorder="1" applyAlignment="1">
      <alignment vertical="center" shrinkToFit="1"/>
    </xf>
    <xf numFmtId="41" fontId="11" fillId="0" borderId="0" xfId="1" applyNumberFormat="1" applyFont="1" applyFill="1" applyBorder="1" applyAlignment="1">
      <alignment vertical="center" shrinkToFit="1"/>
    </xf>
    <xf numFmtId="41" fontId="1" fillId="0" borderId="0" xfId="1" applyNumberFormat="1" applyFont="1" applyFill="1" applyAlignment="1">
      <alignment vertical="center"/>
    </xf>
    <xf numFmtId="41" fontId="11" fillId="2" borderId="0" xfId="1" applyNumberFormat="1" applyFont="1" applyFill="1" applyBorder="1" applyAlignment="1">
      <alignment horizontal="right" vertical="center"/>
    </xf>
    <xf numFmtId="41" fontId="1" fillId="0" borderId="0" xfId="2" applyNumberFormat="1" applyFont="1" applyFill="1" applyBorder="1" applyAlignment="1">
      <alignment vertical="center" shrinkToFit="1"/>
    </xf>
    <xf numFmtId="41" fontId="11" fillId="2" borderId="0" xfId="2" applyNumberFormat="1" applyFont="1" applyFill="1" applyBorder="1" applyAlignment="1">
      <alignment vertical="center" shrinkToFit="1"/>
    </xf>
    <xf numFmtId="41" fontId="1" fillId="0" borderId="0" xfId="2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8" fillId="2" borderId="0" xfId="1" applyNumberFormat="1" applyFont="1" applyFill="1" applyBorder="1" applyAlignment="1">
      <alignment horizontal="center" vertical="center"/>
    </xf>
    <xf numFmtId="41" fontId="18" fillId="2" borderId="0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 applyProtection="1">
      <alignment horizontal="right" vertical="center"/>
      <protection locked="0"/>
    </xf>
    <xf numFmtId="41" fontId="18" fillId="2" borderId="0" xfId="1" applyNumberFormat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center" vertical="center"/>
    </xf>
    <xf numFmtId="41" fontId="1" fillId="0" borderId="0" xfId="4" applyNumberFormat="1" applyFont="1" applyFill="1" applyAlignment="1">
      <alignment horizontal="right" vertical="center"/>
    </xf>
    <xf numFmtId="41" fontId="1" fillId="0" borderId="0" xfId="1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41" fontId="11" fillId="0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1" fillId="0" borderId="0" xfId="1" applyNumberFormat="1" applyFont="1" applyFill="1" applyAlignment="1">
      <alignment horizontal="right" vertical="center" shrinkToFit="1"/>
    </xf>
    <xf numFmtId="41" fontId="1" fillId="0" borderId="0" xfId="1" applyNumberFormat="1" applyFont="1" applyFill="1" applyBorder="1" applyAlignment="1">
      <alignment horizontal="right" vertical="center" shrinkToFit="1"/>
    </xf>
    <xf numFmtId="41" fontId="1" fillId="3" borderId="0" xfId="1" applyNumberFormat="1" applyFont="1" applyFill="1" applyBorder="1" applyAlignment="1">
      <alignment horizontal="right" vertical="center" shrinkToFit="1"/>
    </xf>
    <xf numFmtId="41" fontId="11" fillId="2" borderId="0" xfId="1" applyNumberFormat="1" applyFont="1" applyFill="1" applyBorder="1" applyAlignment="1">
      <alignment horizontal="right" vertical="center" shrinkToFit="1"/>
    </xf>
    <xf numFmtId="41" fontId="1" fillId="0" borderId="8" xfId="1" applyNumberFormat="1" applyFont="1" applyFill="1" applyBorder="1" applyAlignment="1">
      <alignment horizontal="right" vertical="center" shrinkToFit="1"/>
    </xf>
    <xf numFmtId="41" fontId="11" fillId="2" borderId="8" xfId="1" applyNumberFormat="1" applyFont="1" applyFill="1" applyBorder="1" applyAlignment="1">
      <alignment horizontal="right" vertical="center" shrinkToFit="1"/>
    </xf>
    <xf numFmtId="41" fontId="1" fillId="3" borderId="8" xfId="1" applyNumberFormat="1" applyFont="1" applyFill="1" applyBorder="1" applyAlignment="1">
      <alignment horizontal="right" vertical="center" shrinkToFit="1"/>
    </xf>
    <xf numFmtId="41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Alignment="1">
      <alignment horizontal="right" vertical="center" shrinkToFit="1"/>
    </xf>
    <xf numFmtId="41" fontId="11" fillId="0" borderId="0" xfId="1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41" fontId="10" fillId="2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>
      <alignment vertical="center" shrinkToFit="1"/>
    </xf>
    <xf numFmtId="41" fontId="11" fillId="0" borderId="0" xfId="1" applyNumberFormat="1" applyFont="1" applyFill="1" applyBorder="1" applyAlignment="1">
      <alignment vertical="center" shrinkToFit="1"/>
    </xf>
    <xf numFmtId="0" fontId="0" fillId="0" borderId="0" xfId="0" applyNumberFormat="1" applyAlignment="1"/>
    <xf numFmtId="0" fontId="1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1" applyNumberFormat="1" applyFont="1" applyFill="1" applyAlignment="1" applyProtection="1">
      <alignment vertical="center"/>
      <protection locked="0"/>
    </xf>
    <xf numFmtId="41" fontId="1" fillId="0" borderId="0" xfId="1" applyNumberFormat="1" applyFont="1" applyAlignment="1" applyProtection="1">
      <alignment vertical="center"/>
      <protection locked="0"/>
    </xf>
    <xf numFmtId="41" fontId="1" fillId="0" borderId="0" xfId="1" applyNumberFormat="1" applyFont="1" applyBorder="1" applyAlignment="1" applyProtection="1">
      <alignment vertical="center"/>
      <protection locked="0"/>
    </xf>
    <xf numFmtId="41" fontId="11" fillId="2" borderId="7" xfId="1" applyNumberFormat="1" applyFont="1" applyFill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0" fillId="0" borderId="0" xfId="0" applyNumberFormat="1" applyAlignment="1"/>
    <xf numFmtId="41" fontId="1" fillId="0" borderId="0" xfId="1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1" fontId="1" fillId="0" borderId="0" xfId="1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76" fontId="1" fillId="3" borderId="0" xfId="0" applyNumberFormat="1" applyFont="1" applyFill="1" applyAlignment="1" applyProtection="1">
      <alignment vertical="center"/>
      <protection locked="0"/>
    </xf>
    <xf numFmtId="41" fontId="11" fillId="2" borderId="0" xfId="2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 applyProtection="1">
      <alignment horizontal="right" vertical="center" shrinkToFit="1"/>
      <protection locked="0"/>
    </xf>
    <xf numFmtId="41" fontId="1" fillId="0" borderId="0" xfId="0" applyNumberFormat="1" applyFont="1" applyBorder="1" applyAlignment="1" applyProtection="1">
      <alignment horizontal="right" vertical="center" shrinkToFit="1"/>
      <protection locked="0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Alignment="1">
      <alignment horizontal="right" vertical="center"/>
    </xf>
    <xf numFmtId="41" fontId="1" fillId="3" borderId="0" xfId="0" applyNumberFormat="1" applyFont="1" applyFill="1" applyBorder="1" applyAlignment="1" applyProtection="1">
      <alignment horizontal="right" vertical="center"/>
      <protection locked="0"/>
    </xf>
    <xf numFmtId="41" fontId="1" fillId="0" borderId="7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vertical="center"/>
    </xf>
    <xf numFmtId="41" fontId="1" fillId="0" borderId="7" xfId="0" applyNumberFormat="1" applyFont="1" applyBorder="1" applyAlignment="1" applyProtection="1">
      <alignment horizontal="right" vertical="center"/>
      <protection locked="0"/>
    </xf>
    <xf numFmtId="41" fontId="11" fillId="2" borderId="0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15" xfId="0" applyNumberFormat="1" applyFont="1" applyFill="1" applyBorder="1" applyAlignment="1">
      <alignment horizontal="center" vertical="center" shrinkToFi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1" fillId="0" borderId="0" xfId="5" applyNumberFormat="1" applyFont="1" applyFill="1" applyBorder="1">
      <alignment vertical="center"/>
    </xf>
    <xf numFmtId="0" fontId="22" fillId="0" borderId="9" xfId="5" applyNumberFormat="1" applyFont="1" applyFill="1" applyBorder="1" applyAlignment="1">
      <alignment vertical="center" wrapText="1"/>
    </xf>
    <xf numFmtId="0" fontId="22" fillId="0" borderId="4" xfId="5" applyNumberFormat="1" applyFont="1" applyFill="1" applyBorder="1" applyAlignment="1">
      <alignment vertical="center" wrapText="1"/>
    </xf>
    <xf numFmtId="0" fontId="22" fillId="0" borderId="16" xfId="5" applyNumberFormat="1" applyFont="1" applyFill="1" applyBorder="1" applyAlignment="1">
      <alignment vertical="center"/>
    </xf>
    <xf numFmtId="0" fontId="22" fillId="0" borderId="20" xfId="5" applyNumberFormat="1" applyFont="1" applyFill="1" applyBorder="1" applyAlignment="1">
      <alignment vertical="center"/>
    </xf>
    <xf numFmtId="0" fontId="22" fillId="0" borderId="10" xfId="5" applyNumberFormat="1" applyFont="1" applyFill="1" applyBorder="1" applyAlignment="1">
      <alignment vertical="center"/>
    </xf>
    <xf numFmtId="0" fontId="22" fillId="0" borderId="11" xfId="5" applyNumberFormat="1" applyFont="1" applyFill="1" applyBorder="1" applyAlignment="1">
      <alignment vertical="center"/>
    </xf>
    <xf numFmtId="0" fontId="22" fillId="0" borderId="15" xfId="5" applyNumberFormat="1" applyFont="1" applyFill="1" applyBorder="1" applyAlignment="1">
      <alignment vertical="center" wrapText="1"/>
    </xf>
    <xf numFmtId="0" fontId="22" fillId="0" borderId="11" xfId="5" applyNumberFormat="1" applyFont="1" applyFill="1" applyBorder="1" applyAlignment="1">
      <alignment horizontal="center" vertical="center"/>
    </xf>
    <xf numFmtId="0" fontId="22" fillId="0" borderId="3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 wrapText="1"/>
    </xf>
    <xf numFmtId="49" fontId="22" fillId="4" borderId="5" xfId="5" applyNumberFormat="1" applyFont="1" applyFill="1" applyBorder="1" applyAlignment="1">
      <alignment horizontal="center" vertical="center" wrapText="1"/>
    </xf>
    <xf numFmtId="0" fontId="23" fillId="4" borderId="15" xfId="5" applyNumberFormat="1" applyFont="1" applyFill="1" applyBorder="1" applyAlignment="1">
      <alignment horizontal="center" vertical="center" wrapText="1"/>
    </xf>
    <xf numFmtId="41" fontId="22" fillId="0" borderId="0" xfId="5" applyNumberFormat="1" applyFont="1" applyFill="1" applyBorder="1" applyAlignment="1">
      <alignment horizontal="right" vertical="center"/>
    </xf>
    <xf numFmtId="41" fontId="23" fillId="4" borderId="0" xfId="5" applyNumberFormat="1" applyFont="1" applyFill="1" applyBorder="1" applyAlignment="1">
      <alignment horizontal="right" vertical="center"/>
    </xf>
    <xf numFmtId="41" fontId="22" fillId="0" borderId="8" xfId="5" applyNumberFormat="1" applyFont="1" applyFill="1" applyBorder="1" applyAlignment="1">
      <alignment horizontal="right" vertical="center"/>
    </xf>
    <xf numFmtId="41" fontId="23" fillId="4" borderId="8" xfId="5" applyNumberFormat="1" applyFont="1" applyFill="1" applyBorder="1" applyAlignment="1">
      <alignment horizontal="right" vertical="center"/>
    </xf>
    <xf numFmtId="0" fontId="22" fillId="4" borderId="5" xfId="5" applyNumberFormat="1" applyFont="1" applyFill="1" applyBorder="1" applyAlignment="1">
      <alignment horizontal="center" vertical="center" wrapText="1"/>
    </xf>
    <xf numFmtId="0" fontId="22" fillId="4" borderId="6" xfId="5" applyNumberFormat="1" applyFont="1" applyFill="1" applyBorder="1" applyAlignment="1">
      <alignment horizontal="center" vertical="center" wrapText="1"/>
    </xf>
    <xf numFmtId="41" fontId="22" fillId="0" borderId="0" xfId="5" applyNumberFormat="1" applyFont="1" applyFill="1" applyBorder="1" applyAlignment="1">
      <alignment horizontal="right" vertical="center"/>
    </xf>
    <xf numFmtId="41" fontId="23" fillId="4" borderId="0" xfId="5" applyNumberFormat="1" applyFont="1" applyFill="1" applyBorder="1" applyAlignment="1">
      <alignment horizontal="right" vertical="center"/>
    </xf>
    <xf numFmtId="41" fontId="22" fillId="0" borderId="0" xfId="5" applyNumberFormat="1" applyFont="1" applyFill="1" applyBorder="1" applyAlignment="1">
      <alignment vertical="center"/>
    </xf>
    <xf numFmtId="41" fontId="23" fillId="4" borderId="0" xfId="5" applyNumberFormat="1" applyFont="1" applyFill="1" applyBorder="1" applyAlignment="1">
      <alignment vertical="center"/>
    </xf>
    <xf numFmtId="49" fontId="22" fillId="4" borderId="4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>
      <alignment horizontal="right" vertical="center"/>
    </xf>
    <xf numFmtId="41" fontId="11" fillId="2" borderId="0" xfId="2" applyNumberFormat="1" applyFont="1" applyFill="1" applyBorder="1" applyAlignment="1">
      <alignment vertical="center"/>
    </xf>
    <xf numFmtId="41" fontId="11" fillId="2" borderId="0" xfId="2" applyNumberFormat="1" applyFont="1" applyFill="1" applyBorder="1" applyAlignment="1" applyProtection="1">
      <alignment vertical="center"/>
      <protection locked="0"/>
    </xf>
    <xf numFmtId="41" fontId="11" fillId="2" borderId="0" xfId="2" applyNumberFormat="1" applyFont="1" applyFill="1" applyBorder="1" applyAlignment="1" applyProtection="1">
      <alignment horizontal="right" vertical="center"/>
      <protection locked="0"/>
    </xf>
    <xf numFmtId="41" fontId="1" fillId="3" borderId="0" xfId="1" applyNumberFormat="1" applyFont="1" applyFill="1" applyBorder="1" applyAlignment="1" applyProtection="1">
      <alignment vertical="center"/>
      <protection locked="0"/>
    </xf>
    <xf numFmtId="41" fontId="11" fillId="3" borderId="0" xfId="1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41" fontId="1" fillId="0" borderId="0" xfId="7" applyNumberFormat="1" applyFont="1" applyFill="1" applyAlignment="1">
      <alignment horizontal="center" vertical="center" shrinkToFit="1"/>
    </xf>
    <xf numFmtId="41" fontId="1" fillId="0" borderId="0" xfId="7" applyNumberFormat="1" applyFont="1" applyAlignment="1" applyProtection="1">
      <alignment horizontal="right" vertical="center" shrinkToFit="1"/>
      <protection locked="0"/>
    </xf>
    <xf numFmtId="41" fontId="1" fillId="0" borderId="0" xfId="7" applyNumberFormat="1" applyFont="1" applyAlignment="1" applyProtection="1">
      <alignment horizontal="center" vertical="center" shrinkToFit="1"/>
      <protection locked="0"/>
    </xf>
    <xf numFmtId="41" fontId="1" fillId="0" borderId="7" xfId="7" applyNumberFormat="1" applyFont="1" applyBorder="1" applyAlignment="1" applyProtection="1">
      <alignment horizontal="center" vertical="center" shrinkToFit="1"/>
      <protection locked="0"/>
    </xf>
    <xf numFmtId="41" fontId="1" fillId="0" borderId="0" xfId="7" applyNumberFormat="1" applyFont="1" applyAlignment="1" applyProtection="1">
      <alignment horizontal="center" vertical="center"/>
      <protection locked="0"/>
    </xf>
    <xf numFmtId="41" fontId="1" fillId="0" borderId="7" xfId="7" applyNumberFormat="1" applyFont="1" applyBorder="1" applyAlignment="1" applyProtection="1">
      <alignment horizontal="center" vertical="center"/>
      <protection locked="0"/>
    </xf>
    <xf numFmtId="41" fontId="1" fillId="3" borderId="8" xfId="6" applyNumberFormat="1" applyFont="1" applyFill="1" applyBorder="1" applyAlignment="1">
      <alignment horizontal="center" vertical="center"/>
    </xf>
    <xf numFmtId="41" fontId="1" fillId="0" borderId="0" xfId="7" applyNumberFormat="1" applyFont="1" applyAlignment="1" applyProtection="1">
      <alignment vertical="center"/>
      <protection locked="0"/>
    </xf>
    <xf numFmtId="41" fontId="1" fillId="0" borderId="7" xfId="7" applyNumberFormat="1" applyFont="1" applyBorder="1" applyAlignment="1" applyProtection="1">
      <alignment vertical="center"/>
      <protection locked="0"/>
    </xf>
    <xf numFmtId="41" fontId="1" fillId="3" borderId="0" xfId="6" applyNumberFormat="1" applyFont="1" applyFill="1" applyBorder="1" applyAlignment="1">
      <alignment horizontal="center" vertical="center"/>
    </xf>
    <xf numFmtId="41" fontId="1" fillId="0" borderId="7" xfId="7" applyNumberFormat="1" applyFont="1" applyFill="1" applyBorder="1" applyAlignment="1">
      <alignment horizontal="right" vertical="center"/>
    </xf>
    <xf numFmtId="41" fontId="1" fillId="0" borderId="0" xfId="7" applyNumberFormat="1" applyFont="1" applyFill="1" applyAlignment="1">
      <alignment vertical="center"/>
    </xf>
    <xf numFmtId="41" fontId="1" fillId="0" borderId="0" xfId="6" applyNumberFormat="1" applyFont="1" applyFill="1" applyBorder="1" applyAlignment="1">
      <alignment horizontal="center" vertical="center"/>
    </xf>
    <xf numFmtId="41" fontId="1" fillId="0" borderId="0" xfId="6" applyNumberFormat="1" applyFont="1" applyFill="1" applyBorder="1" applyAlignment="1">
      <alignment horizontal="right" vertical="center"/>
    </xf>
    <xf numFmtId="176" fontId="11" fillId="0" borderId="0" xfId="6" applyNumberFormat="1" applyFont="1" applyFill="1" applyBorder="1" applyAlignment="1">
      <alignment vertical="center"/>
    </xf>
    <xf numFmtId="179" fontId="1" fillId="0" borderId="0" xfId="7" applyNumberFormat="1" applyFont="1" applyFill="1" applyBorder="1" applyAlignment="1">
      <alignment vertical="center"/>
    </xf>
    <xf numFmtId="179" fontId="1" fillId="0" borderId="0" xfId="7" applyNumberFormat="1" applyFont="1" applyFill="1" applyAlignment="1">
      <alignment vertical="center"/>
    </xf>
    <xf numFmtId="41" fontId="1" fillId="0" borderId="0" xfId="7" applyNumberFormat="1" applyFont="1" applyFill="1" applyBorder="1" applyAlignment="1">
      <alignment vertical="center"/>
    </xf>
    <xf numFmtId="182" fontId="1" fillId="0" borderId="0" xfId="7" applyNumberFormat="1" applyFont="1" applyFill="1" applyAlignment="1">
      <alignment vertical="center"/>
    </xf>
    <xf numFmtId="182" fontId="1" fillId="0" borderId="0" xfId="7" applyNumberFormat="1" applyFont="1" applyFill="1" applyBorder="1" applyAlignment="1">
      <alignment vertical="center"/>
    </xf>
    <xf numFmtId="0" fontId="10" fillId="0" borderId="0" xfId="8" applyNumberFormat="1" applyFont="1" applyFill="1" applyBorder="1" applyAlignment="1">
      <alignment vertical="center"/>
    </xf>
    <xf numFmtId="0" fontId="1" fillId="0" borderId="0" xfId="8" applyNumberFormat="1" applyFont="1" applyFill="1" applyBorder="1" applyAlignment="1">
      <alignment vertical="center"/>
    </xf>
    <xf numFmtId="0" fontId="1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vertical="center"/>
    </xf>
    <xf numFmtId="41" fontId="11" fillId="2" borderId="0" xfId="7" applyNumberFormat="1" applyFont="1" applyFill="1" applyBorder="1" applyAlignment="1" applyProtection="1">
      <alignment horizontal="right" vertical="center"/>
      <protection locked="0"/>
    </xf>
    <xf numFmtId="0" fontId="7" fillId="0" borderId="0" xfId="8" applyNumberFormat="1" applyFont="1" applyFill="1" applyBorder="1" applyAlignment="1">
      <alignment vertical="center"/>
    </xf>
    <xf numFmtId="0" fontId="8" fillId="0" borderId="0" xfId="8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1" fillId="0" borderId="8" xfId="8" applyNumberFormat="1" applyFont="1" applyFill="1" applyBorder="1" applyAlignment="1">
      <alignment horizontal="center" vertical="center" shrinkToFit="1"/>
    </xf>
    <xf numFmtId="0" fontId="1" fillId="0" borderId="0" xfId="8" applyNumberFormat="1" applyFont="1" applyFill="1" applyBorder="1" applyAlignment="1">
      <alignment horizontal="center" vertical="center" shrinkToFit="1"/>
    </xf>
    <xf numFmtId="41" fontId="1" fillId="0" borderId="0" xfId="7" applyNumberFormat="1" applyFont="1" applyFill="1" applyBorder="1" applyAlignment="1">
      <alignment vertical="center" shrinkToFit="1"/>
    </xf>
    <xf numFmtId="177" fontId="1" fillId="0" borderId="8" xfId="8" applyNumberFormat="1" applyFont="1" applyFill="1" applyBorder="1" applyAlignment="1">
      <alignment vertical="center" shrinkToFit="1"/>
    </xf>
    <xf numFmtId="177" fontId="1" fillId="0" borderId="0" xfId="8" applyNumberFormat="1" applyFont="1" applyFill="1" applyBorder="1" applyAlignment="1">
      <alignment vertical="center" shrinkToFit="1"/>
    </xf>
    <xf numFmtId="41" fontId="1" fillId="0" borderId="0" xfId="7" applyNumberFormat="1" applyFont="1" applyFill="1" applyBorder="1" applyAlignment="1" applyProtection="1">
      <alignment vertical="center" shrinkToFit="1"/>
      <protection locked="0"/>
    </xf>
    <xf numFmtId="41" fontId="1" fillId="0" borderId="0" xfId="7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8" applyNumberFormat="1" applyFont="1" applyFill="1" applyAlignment="1">
      <alignment vertical="center"/>
    </xf>
    <xf numFmtId="41" fontId="1" fillId="0" borderId="0" xfId="7" applyNumberFormat="1" applyFont="1" applyFill="1" applyBorder="1" applyAlignment="1">
      <alignment horizontal="center" vertical="center" shrinkToFit="1"/>
    </xf>
    <xf numFmtId="41" fontId="1" fillId="0" borderId="0" xfId="7" applyNumberFormat="1" applyFont="1" applyFill="1" applyBorder="1" applyAlignment="1" applyProtection="1">
      <alignment horizontal="center" vertical="center"/>
      <protection locked="0"/>
    </xf>
    <xf numFmtId="41" fontId="1" fillId="0" borderId="0" xfId="7" applyNumberFormat="1" applyFont="1" applyFill="1" applyBorder="1" applyAlignment="1" applyProtection="1">
      <alignment horizontal="right" vertical="center"/>
      <protection locked="0"/>
    </xf>
    <xf numFmtId="41" fontId="1" fillId="0" borderId="0" xfId="7" applyNumberFormat="1" applyFont="1" applyFill="1" applyBorder="1" applyAlignment="1">
      <alignment horizontal="right" vertical="center" shrinkToFit="1"/>
    </xf>
    <xf numFmtId="41" fontId="1" fillId="0" borderId="0" xfId="7" applyNumberFormat="1" applyFont="1" applyFill="1" applyBorder="1" applyAlignment="1" applyProtection="1">
      <alignment horizontal="right"/>
      <protection locked="0"/>
    </xf>
    <xf numFmtId="41" fontId="1" fillId="0" borderId="0" xfId="7" applyNumberFormat="1" applyFont="1" applyFill="1" applyAlignment="1">
      <alignment horizontal="center" vertical="center"/>
    </xf>
    <xf numFmtId="41" fontId="11" fillId="0" borderId="0" xfId="7" applyNumberFormat="1" applyFont="1" applyFill="1" applyBorder="1" applyAlignment="1">
      <alignment horizontal="right" vertical="center" shrinkToFit="1"/>
    </xf>
    <xf numFmtId="41" fontId="11" fillId="0" borderId="0" xfId="7" applyNumberFormat="1" applyFont="1" applyFill="1" applyBorder="1" applyAlignment="1">
      <alignment vertical="center"/>
    </xf>
    <xf numFmtId="41" fontId="11" fillId="0" borderId="0" xfId="7" applyNumberFormat="1" applyFont="1" applyFill="1" applyBorder="1" applyAlignment="1">
      <alignment horizontal="right" vertical="center"/>
    </xf>
    <xf numFmtId="41" fontId="1" fillId="0" borderId="0" xfId="7" applyNumberFormat="1" applyFont="1" applyFill="1" applyBorder="1" applyAlignment="1">
      <alignment horizontal="right" vertical="center"/>
    </xf>
    <xf numFmtId="176" fontId="1" fillId="0" borderId="0" xfId="7" applyNumberFormat="1" applyFont="1" applyFill="1" applyBorder="1" applyAlignment="1" applyProtection="1">
      <alignment horizontal="right" vertical="center"/>
      <protection locked="0"/>
    </xf>
    <xf numFmtId="41" fontId="1" fillId="0" borderId="0" xfId="7" applyNumberFormat="1" applyFont="1" applyFill="1" applyBorder="1" applyAlignment="1">
      <alignment horizontal="center" vertical="center" wrapText="1"/>
    </xf>
    <xf numFmtId="176" fontId="1" fillId="0" borderId="0" xfId="7" applyNumberFormat="1" applyFont="1" applyFill="1" applyBorder="1" applyAlignment="1" applyProtection="1">
      <alignment horizontal="center" vertical="center"/>
      <protection locked="0"/>
    </xf>
    <xf numFmtId="41" fontId="1" fillId="0" borderId="1" xfId="6" applyNumberFormat="1" applyFont="1" applyFill="1" applyBorder="1" applyAlignment="1">
      <alignment horizontal="right" vertical="center" shrinkToFit="1"/>
    </xf>
    <xf numFmtId="176" fontId="1" fillId="0" borderId="1" xfId="7" applyNumberFormat="1" applyFont="1" applyFill="1" applyBorder="1" applyAlignment="1" applyProtection="1">
      <alignment horizontal="center" vertical="center"/>
      <protection locked="0"/>
    </xf>
    <xf numFmtId="176" fontId="1" fillId="0" borderId="1" xfId="7" applyNumberFormat="1" applyFont="1" applyFill="1" applyBorder="1" applyAlignment="1" applyProtection="1">
      <alignment horizontal="right" vertical="center"/>
      <protection locked="0"/>
    </xf>
    <xf numFmtId="41" fontId="11" fillId="0" borderId="1" xfId="1" applyNumberFormat="1" applyFont="1" applyFill="1" applyBorder="1" applyAlignment="1">
      <alignment horizontal="right" vertical="center"/>
    </xf>
    <xf numFmtId="41" fontId="1" fillId="0" borderId="8" xfId="7" applyNumberFormat="1" applyFont="1" applyFill="1" applyBorder="1" applyAlignment="1">
      <alignment horizontal="right" vertical="center"/>
    </xf>
    <xf numFmtId="41" fontId="11" fillId="2" borderId="7" xfId="2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center" vertical="center"/>
    </xf>
    <xf numFmtId="41" fontId="1" fillId="0" borderId="0" xfId="2" applyNumberFormat="1" applyFont="1" applyFill="1" applyAlignment="1" applyProtection="1">
      <alignment horizontal="center" vertical="center"/>
      <protection locked="0"/>
    </xf>
    <xf numFmtId="41" fontId="1" fillId="0" borderId="7" xfId="2" applyNumberFormat="1" applyFont="1" applyFill="1" applyBorder="1" applyAlignment="1" applyProtection="1">
      <alignment horizontal="center" vertical="center"/>
      <protection locked="0"/>
    </xf>
    <xf numFmtId="41" fontId="1" fillId="0" borderId="0" xfId="7" applyNumberFormat="1" applyFont="1" applyFill="1" applyAlignment="1" applyProtection="1">
      <alignment horizontal="right" vertical="center"/>
      <protection locked="0"/>
    </xf>
    <xf numFmtId="41" fontId="1" fillId="0" borderId="0" xfId="7" applyNumberFormat="1" applyFont="1" applyFill="1" applyAlignment="1" applyProtection="1">
      <alignment horizontal="center" vertical="center"/>
      <protection locked="0"/>
    </xf>
    <xf numFmtId="41" fontId="1" fillId="0" borderId="0" xfId="7" applyNumberFormat="1" applyFont="1" applyFill="1" applyAlignment="1">
      <alignment horizontal="right" vertical="center"/>
    </xf>
    <xf numFmtId="41" fontId="1" fillId="0" borderId="1" xfId="1" applyNumberFormat="1" applyFont="1" applyFill="1" applyBorder="1" applyAlignment="1" applyProtection="1">
      <alignment vertical="center"/>
      <protection locked="0"/>
    </xf>
    <xf numFmtId="41" fontId="1" fillId="0" borderId="7" xfId="2" applyNumberFormat="1" applyFont="1" applyFill="1" applyBorder="1" applyAlignment="1" applyProtection="1">
      <alignment vertical="center"/>
      <protection locked="0"/>
    </xf>
    <xf numFmtId="41" fontId="1" fillId="0" borderId="0" xfId="2" applyNumberFormat="1" applyFont="1" applyFill="1" applyAlignment="1">
      <alignment horizontal="right" vertical="center"/>
    </xf>
    <xf numFmtId="41" fontId="1" fillId="0" borderId="0" xfId="1" applyNumberFormat="1" applyFont="1" applyFill="1" applyAlignment="1" applyProtection="1">
      <alignment vertical="center"/>
    </xf>
    <xf numFmtId="41" fontId="1" fillId="0" borderId="0" xfId="7" applyNumberFormat="1" applyFont="1" applyFill="1" applyAlignment="1" applyProtection="1">
      <alignment vertical="center"/>
      <protection locked="0"/>
    </xf>
    <xf numFmtId="41" fontId="29" fillId="0" borderId="0" xfId="7" applyNumberFormat="1" applyFont="1" applyFill="1" applyAlignment="1" applyProtection="1">
      <alignment horizontal="right" vertical="center"/>
      <protection locked="0"/>
    </xf>
    <xf numFmtId="41" fontId="1" fillId="0" borderId="0" xfId="7" applyNumberFormat="1" applyFont="1" applyFill="1" applyBorder="1" applyAlignment="1" applyProtection="1">
      <alignment vertical="center"/>
      <protection locked="0"/>
    </xf>
    <xf numFmtId="41" fontId="29" fillId="3" borderId="0" xfId="1" applyNumberFormat="1" applyFont="1" applyFill="1" applyAlignment="1" applyProtection="1">
      <alignment horizontal="right" vertical="center"/>
      <protection locked="0"/>
    </xf>
    <xf numFmtId="41" fontId="29" fillId="0" borderId="0" xfId="1" applyNumberFormat="1" applyFont="1" applyAlignment="1" applyProtection="1">
      <alignment horizontal="right" vertical="center"/>
      <protection locked="0"/>
    </xf>
    <xf numFmtId="41" fontId="29" fillId="3" borderId="0" xfId="0" applyNumberFormat="1" applyFont="1" applyFill="1" applyAlignment="1">
      <alignment horizontal="right" vertical="center"/>
    </xf>
    <xf numFmtId="0" fontId="29" fillId="0" borderId="1" xfId="0" applyNumberFormat="1" applyFont="1" applyFill="1" applyBorder="1" applyAlignment="1">
      <alignment vertical="center"/>
    </xf>
    <xf numFmtId="41" fontId="30" fillId="0" borderId="0" xfId="1" applyFont="1">
      <alignment vertical="center"/>
    </xf>
    <xf numFmtId="41" fontId="31" fillId="0" borderId="0" xfId="1" applyNumberFormat="1" applyFont="1" applyFill="1" applyAlignment="1">
      <alignment vertical="center"/>
    </xf>
    <xf numFmtId="41" fontId="32" fillId="0" borderId="0" xfId="7" applyNumberFormat="1" applyFont="1" applyFill="1" applyAlignment="1">
      <alignment horizontal="right" vertical="center"/>
    </xf>
    <xf numFmtId="41" fontId="29" fillId="0" borderId="0" xfId="7" applyNumberFormat="1" applyFont="1" applyFill="1" applyBorder="1" applyAlignment="1" applyProtection="1">
      <alignment horizontal="right" vertical="center"/>
      <protection locked="0"/>
    </xf>
    <xf numFmtId="41" fontId="29" fillId="0" borderId="0" xfId="7" applyNumberFormat="1" applyFont="1" applyFill="1" applyBorder="1" applyAlignment="1" applyProtection="1">
      <alignment horizontal="right"/>
      <protection locked="0"/>
    </xf>
    <xf numFmtId="41" fontId="29" fillId="0" borderId="0" xfId="1" applyNumberFormat="1" applyFont="1" applyFill="1" applyBorder="1" applyAlignment="1">
      <alignment vertical="center" shrinkToFit="1"/>
    </xf>
    <xf numFmtId="41" fontId="33" fillId="2" borderId="0" xfId="1" applyNumberFormat="1" applyFont="1" applyFill="1" applyBorder="1" applyAlignment="1">
      <alignment vertical="center" shrinkToFit="1"/>
    </xf>
    <xf numFmtId="41" fontId="33" fillId="0" borderId="0" xfId="1" applyNumberFormat="1" applyFont="1" applyFill="1" applyBorder="1" applyAlignment="1">
      <alignment vertical="center" shrinkToFit="1"/>
    </xf>
    <xf numFmtId="41" fontId="33" fillId="0" borderId="7" xfId="1" applyNumberFormat="1" applyFont="1" applyFill="1" applyBorder="1" applyAlignment="1">
      <alignment vertical="center" shrinkToFit="1"/>
    </xf>
    <xf numFmtId="41" fontId="29" fillId="0" borderId="1" xfId="1" applyNumberFormat="1" applyFont="1" applyFill="1" applyBorder="1" applyAlignment="1">
      <alignment vertical="center"/>
    </xf>
    <xf numFmtId="41" fontId="29" fillId="0" borderId="19" xfId="1" applyNumberFormat="1" applyFont="1" applyFill="1" applyBorder="1" applyAlignment="1">
      <alignment vertical="center"/>
    </xf>
    <xf numFmtId="176" fontId="34" fillId="0" borderId="0" xfId="0" applyNumberFormat="1" applyFont="1" applyFill="1" applyAlignment="1" applyProtection="1">
      <alignment vertical="center"/>
      <protection locked="0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15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shrinkToFit="1"/>
    </xf>
    <xf numFmtId="41" fontId="29" fillId="0" borderId="0" xfId="7" applyNumberFormat="1" applyFont="1" applyFill="1" applyAlignment="1">
      <alignment horizontal="right" vertical="center"/>
    </xf>
    <xf numFmtId="41" fontId="1" fillId="0" borderId="1" xfId="7" applyNumberFormat="1" applyFont="1" applyFill="1" applyBorder="1" applyAlignment="1">
      <alignment horizontal="right" vertical="center" shrinkToFit="1"/>
    </xf>
    <xf numFmtId="0" fontId="35" fillId="0" borderId="1" xfId="0" applyNumberFormat="1" applyFont="1" applyFill="1" applyBorder="1" applyAlignment="1">
      <alignment horizontal="left" vertical="center"/>
    </xf>
    <xf numFmtId="41" fontId="29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distributed" vertical="center" wrapText="1"/>
    </xf>
    <xf numFmtId="0" fontId="3" fillId="0" borderId="0" xfId="0" applyNumberFormat="1" applyFont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distributed" vertical="center" wrapText="1"/>
    </xf>
    <xf numFmtId="0" fontId="1" fillId="2" borderId="7" xfId="0" applyNumberFormat="1" applyFont="1" applyFill="1" applyBorder="1" applyAlignment="1">
      <alignment horizontal="distributed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distributed" vertical="center" wrapText="1"/>
    </xf>
    <xf numFmtId="0" fontId="1" fillId="2" borderId="11" xfId="0" applyNumberFormat="1" applyFont="1" applyFill="1" applyBorder="1" applyAlignment="1">
      <alignment horizontal="center" vertical="center" shrinkToFit="1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distributed" vertical="center" wrapText="1" shrinkToFit="1"/>
    </xf>
    <xf numFmtId="0" fontId="1" fillId="2" borderId="11" xfId="0" applyNumberFormat="1" applyFont="1" applyFill="1" applyBorder="1" applyAlignment="1">
      <alignment horizontal="distributed" vertical="center" wrapText="1" shrinkToFit="1"/>
    </xf>
    <xf numFmtId="0" fontId="1" fillId="2" borderId="17" xfId="0" applyNumberFormat="1" applyFont="1" applyFill="1" applyBorder="1" applyAlignment="1">
      <alignment horizontal="distributed" vertical="center" wrapText="1"/>
    </xf>
    <xf numFmtId="0" fontId="1" fillId="2" borderId="0" xfId="0" applyNumberFormat="1" applyFont="1" applyFill="1" applyBorder="1" applyAlignment="1">
      <alignment horizontal="distributed" vertical="center" wrapText="1"/>
    </xf>
    <xf numFmtId="0" fontId="1" fillId="2" borderId="15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wrapText="1"/>
    </xf>
    <xf numFmtId="41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1" fontId="1" fillId="3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41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>
      <alignment horizontal="center" vertical="center" shrinkToFit="1"/>
    </xf>
    <xf numFmtId="0" fontId="1" fillId="2" borderId="20" xfId="0" applyNumberFormat="1" applyFont="1" applyFill="1" applyBorder="1" applyAlignment="1">
      <alignment horizontal="center" vertical="center" shrinkToFit="1"/>
    </xf>
    <xf numFmtId="0" fontId="1" fillId="2" borderId="17" xfId="0" applyNumberFormat="1" applyFont="1" applyFill="1" applyBorder="1" applyAlignment="1">
      <alignment horizontal="distributed" vertical="center" wrapText="1" shrinkToFit="1"/>
    </xf>
    <xf numFmtId="0" fontId="1" fillId="2" borderId="14" xfId="0" applyNumberFormat="1" applyFont="1" applyFill="1" applyBorder="1" applyAlignment="1">
      <alignment horizontal="center" vertical="center" shrinkToFit="1"/>
    </xf>
    <xf numFmtId="0" fontId="1" fillId="2" borderId="24" xfId="0" applyNumberFormat="1" applyFont="1" applyFill="1" applyBorder="1" applyAlignment="1">
      <alignment horizontal="center" vertical="center" shrinkToFit="1"/>
    </xf>
    <xf numFmtId="0" fontId="1" fillId="2" borderId="25" xfId="0" applyNumberFormat="1" applyFont="1" applyFill="1" applyBorder="1" applyAlignment="1">
      <alignment horizontal="center" vertical="center" shrinkToFit="1"/>
    </xf>
    <xf numFmtId="0" fontId="1" fillId="2" borderId="26" xfId="0" applyNumberFormat="1" applyFont="1" applyFill="1" applyBorder="1" applyAlignment="1">
      <alignment horizontal="center" vertical="center" shrinkToFit="1"/>
    </xf>
    <xf numFmtId="0" fontId="1" fillId="2" borderId="22" xfId="0" applyNumberFormat="1" applyFont="1" applyFill="1" applyBorder="1" applyAlignment="1">
      <alignment horizontal="center" vertical="center" shrinkToFit="1"/>
    </xf>
    <xf numFmtId="0" fontId="1" fillId="2" borderId="18" xfId="0" applyNumberFormat="1" applyFont="1" applyFill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shrinkToFi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2" borderId="17" xfId="0" applyNumberFormat="1" applyFont="1" applyFill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distributed" vertical="center" wrapText="1"/>
    </xf>
    <xf numFmtId="0" fontId="1" fillId="2" borderId="9" xfId="0" applyNumberFormat="1" applyFont="1" applyFill="1" applyBorder="1" applyAlignment="1">
      <alignment horizontal="center" vertical="center" shrinkToFit="1"/>
    </xf>
    <xf numFmtId="0" fontId="1" fillId="2" borderId="15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15" xfId="0" applyNumberFormat="1" applyFont="1" applyFill="1" applyBorder="1" applyAlignment="1"/>
    <xf numFmtId="0" fontId="1" fillId="2" borderId="2" xfId="0" applyNumberFormat="1" applyFont="1" applyFill="1" applyBorder="1" applyAlignment="1">
      <alignment horizontal="distributed" vertical="center" wrapText="1" shrinkToFit="1"/>
    </xf>
    <xf numFmtId="0" fontId="1" fillId="2" borderId="7" xfId="0" applyNumberFormat="1" applyFont="1" applyFill="1" applyBorder="1" applyAlignment="1">
      <alignment horizontal="distributed" vertical="center" wrapText="1" shrinkToFit="1"/>
    </xf>
    <xf numFmtId="0" fontId="1" fillId="2" borderId="3" xfId="0" applyNumberFormat="1" applyFont="1" applyFill="1" applyBorder="1" applyAlignment="1">
      <alignment horizontal="distributed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7" xfId="0" applyNumberFormat="1" applyFont="1" applyFill="1" applyBorder="1" applyAlignment="1">
      <alignment horizontal="center" vertical="center"/>
    </xf>
    <xf numFmtId="0" fontId="29" fillId="2" borderId="16" xfId="0" applyNumberFormat="1" applyFont="1" applyFill="1" applyBorder="1" applyAlignment="1">
      <alignment horizontal="center" vertical="center" shrinkToFit="1"/>
    </xf>
    <xf numFmtId="0" fontId="29" fillId="2" borderId="14" xfId="0" applyNumberFormat="1" applyFont="1" applyFill="1" applyBorder="1" applyAlignment="1">
      <alignment horizontal="center" vertical="center" shrinkToFit="1"/>
    </xf>
    <xf numFmtId="0" fontId="29" fillId="2" borderId="2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1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1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41" fontId="11" fillId="2" borderId="0" xfId="1" applyNumberFormat="1" applyFont="1" applyFill="1" applyBorder="1" applyAlignment="1" applyProtection="1">
      <alignment horizontal="center" vertical="center" shrinkToFit="1"/>
      <protection locked="0"/>
    </xf>
    <xf numFmtId="41" fontId="11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>
      <alignment vertical="center"/>
    </xf>
    <xf numFmtId="41" fontId="11" fillId="2" borderId="8" xfId="7" applyNumberFormat="1" applyFont="1" applyFill="1" applyBorder="1" applyAlignment="1" applyProtection="1">
      <alignment horizontal="center" vertical="center"/>
      <protection locked="0"/>
    </xf>
    <xf numFmtId="41" fontId="11" fillId="2" borderId="0" xfId="7" applyNumberFormat="1" applyFont="1" applyFill="1" applyBorder="1" applyAlignment="1" applyProtection="1">
      <alignment horizontal="center" vertical="center"/>
      <protection locked="0"/>
    </xf>
    <xf numFmtId="41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22" fillId="4" borderId="9" xfId="5" applyNumberFormat="1" applyFont="1" applyFill="1" applyBorder="1" applyAlignment="1">
      <alignment horizontal="center" vertical="center"/>
    </xf>
    <xf numFmtId="0" fontId="22" fillId="4" borderId="4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left" vertical="top"/>
    </xf>
    <xf numFmtId="0" fontId="24" fillId="0" borderId="11" xfId="5" applyNumberFormat="1" applyFont="1" applyFill="1" applyBorder="1" applyAlignment="1">
      <alignment horizontal="left" vertical="center"/>
    </xf>
    <xf numFmtId="0" fontId="22" fillId="4" borderId="5" xfId="5" applyNumberFormat="1" applyFont="1" applyFill="1" applyBorder="1" applyAlignment="1">
      <alignment horizontal="center" vertical="center" wrapText="1"/>
    </xf>
    <xf numFmtId="0" fontId="22" fillId="4" borderId="6" xfId="5" applyNumberFormat="1" applyFont="1" applyFill="1" applyBorder="1" applyAlignment="1">
      <alignment horizontal="center" vertical="center"/>
    </xf>
    <xf numFmtId="0" fontId="22" fillId="4" borderId="22" xfId="5" applyNumberFormat="1" applyFont="1" applyFill="1" applyBorder="1" applyAlignment="1">
      <alignment horizontal="center" vertical="center"/>
    </xf>
    <xf numFmtId="0" fontId="22" fillId="4" borderId="18" xfId="5" applyNumberFormat="1" applyFont="1" applyFill="1" applyBorder="1" applyAlignment="1">
      <alignment horizontal="center" vertical="center"/>
    </xf>
    <xf numFmtId="0" fontId="22" fillId="4" borderId="16" xfId="5" applyNumberFormat="1" applyFont="1" applyFill="1" applyBorder="1" applyAlignment="1">
      <alignment horizontal="center" vertical="center" wrapText="1"/>
    </xf>
    <xf numFmtId="0" fontId="36" fillId="0" borderId="20" xfId="5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distributed" vertical="center" wrapText="1" shrinkToFit="1"/>
    </xf>
    <xf numFmtId="0" fontId="1" fillId="2" borderId="14" xfId="0" applyNumberFormat="1" applyFont="1" applyFill="1" applyBorder="1" applyAlignment="1">
      <alignment horizontal="distributed" vertical="center" wrapText="1" shrinkToFit="1"/>
    </xf>
    <xf numFmtId="0" fontId="37" fillId="0" borderId="0" xfId="0" applyNumberFormat="1" applyFont="1" applyFill="1" applyAlignment="1">
      <alignment vertical="center"/>
    </xf>
  </cellXfs>
  <cellStyles count="9">
    <cellStyle name="쉼표 [0]" xfId="1" builtinId="6"/>
    <cellStyle name="쉼표 [0] 2" xfId="7" xr:uid="{00000000-0005-0000-0000-000030000000}"/>
    <cellStyle name="쉼표 [0] 2 2" xfId="2" xr:uid="{00000000-0005-0000-0000-000021000000}"/>
    <cellStyle name="표준" xfId="0" builtinId="0"/>
    <cellStyle name="표준 10" xfId="5" xr:uid="{00000000-0005-0000-0000-00002E000000}"/>
    <cellStyle name="표준 2" xfId="6" xr:uid="{00000000-0005-0000-0000-00002F000000}"/>
    <cellStyle name="표준 2 2" xfId="4" xr:uid="{00000000-0005-0000-0000-00002D000000}"/>
    <cellStyle name="표준 3" xfId="8" xr:uid="{00000000-0005-0000-0000-000031000000}"/>
    <cellStyle name="표준_2007_12보건사회보장(1)" xfId="3" xr:uid="{00000000-0005-0000-0000-00002C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9CCFF"/>
      <color rgb="FFDA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3685;&#44228;&#50672;&#48372;(2023)/2021&#45380;%20&#44257;&#49457;&#53685;&#44228;(r&#44048;&#50684;&#4833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보건소 인력"/>
      <sheetName val="4. 보건지소 및 보건진료소 인력"/>
      <sheetName val="6. 식품위생관계업소"/>
      <sheetName val="7. 공중위생영업소"/>
      <sheetName val="9. 법정감염병발생및사망"/>
      <sheetName val="10. 결핵환자현황"/>
    </sheetNames>
    <sheetDataSet>
      <sheetData sheetId="0"/>
      <sheetData sheetId="1"/>
      <sheetData sheetId="2"/>
      <sheetData sheetId="3"/>
      <sheetData sheetId="4">
        <row r="16">
          <cell r="BJ16">
            <v>0</v>
          </cell>
          <cell r="BL16">
            <v>0</v>
          </cell>
          <cell r="BN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BZ16">
            <v>0</v>
          </cell>
          <cell r="CB16">
            <v>1</v>
          </cell>
          <cell r="CD16">
            <v>0</v>
          </cell>
        </row>
        <row r="18">
          <cell r="BJ18">
            <v>0</v>
          </cell>
          <cell r="BL18">
            <v>0</v>
          </cell>
          <cell r="BN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X18">
            <v>0</v>
          </cell>
          <cell r="BZ18">
            <v>0</v>
          </cell>
          <cell r="CB18">
            <v>0</v>
          </cell>
          <cell r="CD18">
            <v>0</v>
          </cell>
        </row>
        <row r="19">
          <cell r="BJ19">
            <v>0</v>
          </cell>
          <cell r="BL19">
            <v>0</v>
          </cell>
          <cell r="BN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X19">
            <v>0</v>
          </cell>
          <cell r="BZ19">
            <v>0</v>
          </cell>
          <cell r="CB19">
            <v>0</v>
          </cell>
          <cell r="CD19">
            <v>0</v>
          </cell>
        </row>
        <row r="20">
          <cell r="BJ20">
            <v>0</v>
          </cell>
          <cell r="BL20">
            <v>0</v>
          </cell>
          <cell r="BN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X20">
            <v>0</v>
          </cell>
          <cell r="BZ20">
            <v>0</v>
          </cell>
          <cell r="CB20">
            <v>0</v>
          </cell>
          <cell r="CD20">
            <v>0</v>
          </cell>
        </row>
        <row r="21">
          <cell r="BJ21">
            <v>0</v>
          </cell>
          <cell r="BL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BZ21">
            <v>0</v>
          </cell>
          <cell r="CB21">
            <v>0</v>
          </cell>
          <cell r="CD21">
            <v>0</v>
          </cell>
        </row>
        <row r="22">
          <cell r="BJ22">
            <v>0</v>
          </cell>
          <cell r="BL22">
            <v>0</v>
          </cell>
          <cell r="BN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BZ22">
            <v>0</v>
          </cell>
          <cell r="CB22">
            <v>0</v>
          </cell>
          <cell r="CD22">
            <v>0</v>
          </cell>
        </row>
        <row r="23">
          <cell r="BJ23">
            <v>0</v>
          </cell>
          <cell r="BL23">
            <v>0</v>
          </cell>
          <cell r="BN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BZ23">
            <v>0</v>
          </cell>
          <cell r="CB23">
            <v>0</v>
          </cell>
          <cell r="CD23">
            <v>0</v>
          </cell>
        </row>
        <row r="24">
          <cell r="BJ24">
            <v>0</v>
          </cell>
          <cell r="BL24">
            <v>0</v>
          </cell>
          <cell r="BN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X24">
            <v>0</v>
          </cell>
          <cell r="BZ24">
            <v>0</v>
          </cell>
          <cell r="CB24">
            <v>1</v>
          </cell>
          <cell r="CD24">
            <v>0</v>
          </cell>
        </row>
        <row r="25">
          <cell r="BJ25">
            <v>0</v>
          </cell>
          <cell r="BL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BZ25">
            <v>0</v>
          </cell>
          <cell r="CB25">
            <v>0</v>
          </cell>
          <cell r="CD25">
            <v>0</v>
          </cell>
        </row>
        <row r="26">
          <cell r="BJ26">
            <v>0</v>
          </cell>
          <cell r="BL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BZ26">
            <v>0</v>
          </cell>
          <cell r="CB26">
            <v>0</v>
          </cell>
          <cell r="CD26">
            <v>0</v>
          </cell>
        </row>
        <row r="27">
          <cell r="BJ27">
            <v>0</v>
          </cell>
          <cell r="BL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BZ27">
            <v>0</v>
          </cell>
          <cell r="CB27">
            <v>0</v>
          </cell>
          <cell r="CD27">
            <v>0</v>
          </cell>
        </row>
        <row r="28">
          <cell r="BJ28">
            <v>0</v>
          </cell>
          <cell r="BL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BZ28">
            <v>0</v>
          </cell>
          <cell r="CB28">
            <v>0</v>
          </cell>
          <cell r="CD28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</sheetPr>
  <dimension ref="A1:R44"/>
  <sheetViews>
    <sheetView tabSelected="1" view="pageBreakPreview" zoomScaleNormal="100" zoomScaleSheetLayoutView="100" workbookViewId="0">
      <selection activeCell="C3" sqref="C3:F3"/>
    </sheetView>
  </sheetViews>
  <sheetFormatPr defaultColWidth="8.88671875" defaultRowHeight="13.5"/>
  <cols>
    <col min="1" max="8" width="8.88671875" style="237"/>
    <col min="9" max="9" width="12.6640625" style="237" customWidth="1"/>
    <col min="10" max="10" width="8.88671875" style="237"/>
    <col min="11" max="11" width="10.109375" style="237" customWidth="1"/>
    <col min="12" max="12" width="5.5546875" style="237" customWidth="1"/>
    <col min="13" max="16384" width="8.88671875" style="237"/>
  </cols>
  <sheetData>
    <row r="1" spans="1:16" ht="30" customHeight="1">
      <c r="A1" s="3"/>
      <c r="P1" s="167"/>
    </row>
    <row r="2" spans="1:16" ht="15" customHeight="1"/>
    <row r="3" spans="1:16" ht="25.5" customHeight="1">
      <c r="B3" s="238" t="s">
        <v>485</v>
      </c>
      <c r="C3" s="638" t="s">
        <v>663</v>
      </c>
      <c r="D3" s="638"/>
      <c r="E3" s="638"/>
      <c r="F3" s="638"/>
      <c r="G3" s="238"/>
      <c r="H3" s="238"/>
      <c r="I3" s="238"/>
    </row>
    <row r="4" spans="1:16" s="239" customFormat="1" ht="25.5" customHeight="1">
      <c r="C4" s="639" t="s">
        <v>868</v>
      </c>
      <c r="D4" s="639"/>
      <c r="E4" s="639"/>
      <c r="F4" s="639"/>
      <c r="G4" s="240"/>
      <c r="H4" s="240"/>
      <c r="I4" s="240"/>
    </row>
    <row r="5" spans="1:16" ht="25.5" customHeight="1"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6" s="242" customFormat="1" ht="17.100000000000001" customHeight="1">
      <c r="B6" s="242" t="s">
        <v>828</v>
      </c>
      <c r="J6" s="242" t="s">
        <v>193</v>
      </c>
    </row>
    <row r="7" spans="1:16" s="242" customFormat="1" ht="17.100000000000001" customHeight="1">
      <c r="B7" s="243" t="s">
        <v>805</v>
      </c>
      <c r="J7" s="242" t="s">
        <v>167</v>
      </c>
    </row>
    <row r="8" spans="1:16" s="242" customFormat="1" ht="17.100000000000001" customHeight="1">
      <c r="B8" s="242" t="s">
        <v>187</v>
      </c>
      <c r="J8" s="242" t="s">
        <v>30</v>
      </c>
    </row>
    <row r="9" spans="1:16" s="242" customFormat="1" ht="17.100000000000001" customHeight="1">
      <c r="B9" s="243" t="s">
        <v>1</v>
      </c>
      <c r="J9" s="242" t="s">
        <v>107</v>
      </c>
    </row>
    <row r="10" spans="1:16" s="242" customFormat="1" ht="17.100000000000001" customHeight="1">
      <c r="B10" s="242" t="s">
        <v>619</v>
      </c>
      <c r="J10" s="242" t="s">
        <v>218</v>
      </c>
    </row>
    <row r="11" spans="1:16" s="242" customFormat="1" ht="17.100000000000001" customHeight="1">
      <c r="B11" s="243" t="s">
        <v>63</v>
      </c>
      <c r="J11" s="242" t="s">
        <v>206</v>
      </c>
    </row>
    <row r="12" spans="1:16" s="242" customFormat="1" ht="17.100000000000001" customHeight="1">
      <c r="B12" s="242" t="s">
        <v>243</v>
      </c>
      <c r="J12" s="243" t="s">
        <v>51</v>
      </c>
    </row>
    <row r="13" spans="1:16" s="242" customFormat="1" ht="17.100000000000001" customHeight="1">
      <c r="B13" s="243" t="s">
        <v>27</v>
      </c>
      <c r="J13" s="242" t="s">
        <v>229</v>
      </c>
    </row>
    <row r="14" spans="1:16" s="242" customFormat="1" ht="17.100000000000001" customHeight="1">
      <c r="B14" s="242" t="s">
        <v>940</v>
      </c>
      <c r="J14" s="243" t="s">
        <v>49</v>
      </c>
    </row>
    <row r="15" spans="1:16" s="242" customFormat="1" ht="17.100000000000001" customHeight="1">
      <c r="B15" s="243" t="s">
        <v>46</v>
      </c>
      <c r="J15" s="242" t="s">
        <v>125</v>
      </c>
    </row>
    <row r="16" spans="1:16" s="242" customFormat="1" ht="17.100000000000001" customHeight="1">
      <c r="B16" s="242" t="s">
        <v>137</v>
      </c>
      <c r="J16" s="242" t="s">
        <v>198</v>
      </c>
    </row>
    <row r="17" spans="2:10" s="242" customFormat="1" ht="17.100000000000001" customHeight="1">
      <c r="B17" s="243" t="s">
        <v>48</v>
      </c>
      <c r="J17" s="242" t="s">
        <v>60</v>
      </c>
    </row>
    <row r="18" spans="2:10" s="242" customFormat="1" ht="17.100000000000001" customHeight="1">
      <c r="B18" s="242" t="s">
        <v>684</v>
      </c>
      <c r="J18" s="242" t="s">
        <v>189</v>
      </c>
    </row>
    <row r="19" spans="2:10" s="242" customFormat="1" ht="17.100000000000001" customHeight="1">
      <c r="B19" s="243" t="s">
        <v>886</v>
      </c>
      <c r="J19" s="242" t="s">
        <v>835</v>
      </c>
    </row>
    <row r="20" spans="2:10" s="242" customFormat="1" ht="17.100000000000001" customHeight="1">
      <c r="B20" s="242" t="s">
        <v>443</v>
      </c>
      <c r="J20" s="243" t="s">
        <v>863</v>
      </c>
    </row>
    <row r="21" spans="2:10" s="242" customFormat="1" ht="17.100000000000001" customHeight="1">
      <c r="B21" s="243" t="s">
        <v>43</v>
      </c>
      <c r="J21" s="242" t="s">
        <v>135</v>
      </c>
    </row>
    <row r="22" spans="2:10" s="242" customFormat="1" ht="17.100000000000001" customHeight="1">
      <c r="B22" s="242" t="s">
        <v>241</v>
      </c>
      <c r="J22" s="243" t="s">
        <v>194</v>
      </c>
    </row>
    <row r="23" spans="2:10" s="242" customFormat="1" ht="17.100000000000001" customHeight="1">
      <c r="B23" s="243" t="s">
        <v>188</v>
      </c>
      <c r="J23" s="242" t="s">
        <v>140</v>
      </c>
    </row>
    <row r="24" spans="2:10" s="242" customFormat="1" ht="17.100000000000001" customHeight="1">
      <c r="B24" s="242" t="s">
        <v>578</v>
      </c>
      <c r="J24" s="243" t="s">
        <v>899</v>
      </c>
    </row>
    <row r="25" spans="2:10" s="242" customFormat="1" ht="17.100000000000001" customHeight="1">
      <c r="B25" s="243" t="s">
        <v>50</v>
      </c>
      <c r="J25" s="242" t="s">
        <v>939</v>
      </c>
    </row>
    <row r="26" spans="2:10" s="242" customFormat="1" ht="17.100000000000001" customHeight="1">
      <c r="B26" s="242" t="s">
        <v>294</v>
      </c>
      <c r="J26" s="243" t="s">
        <v>4</v>
      </c>
    </row>
    <row r="27" spans="2:10" s="242" customFormat="1" ht="17.100000000000001" customHeight="1">
      <c r="B27" s="243" t="s">
        <v>57</v>
      </c>
      <c r="J27" s="242" t="s">
        <v>196</v>
      </c>
    </row>
    <row r="28" spans="2:10" s="242" customFormat="1" ht="17.100000000000001" customHeight="1">
      <c r="B28" s="242" t="s">
        <v>95</v>
      </c>
      <c r="J28" s="242" t="s">
        <v>808</v>
      </c>
    </row>
    <row r="29" spans="2:10" s="242" customFormat="1" ht="17.100000000000001" customHeight="1">
      <c r="B29" s="243" t="s">
        <v>52</v>
      </c>
      <c r="J29" s="244" t="s">
        <v>61</v>
      </c>
    </row>
    <row r="30" spans="2:10" s="242" customFormat="1" ht="17.100000000000001" customHeight="1">
      <c r="B30" s="242" t="s">
        <v>143</v>
      </c>
      <c r="J30" s="241"/>
    </row>
    <row r="31" spans="2:10" s="242" customFormat="1" ht="17.100000000000001" customHeight="1">
      <c r="B31" s="243" t="s">
        <v>40</v>
      </c>
      <c r="J31" s="237"/>
    </row>
    <row r="32" spans="2:10" s="242" customFormat="1" ht="17.100000000000001" customHeight="1">
      <c r="B32" s="242" t="s">
        <v>185</v>
      </c>
      <c r="J32" s="237"/>
    </row>
    <row r="33" spans="2:18" s="242" customFormat="1" ht="17.100000000000001" customHeight="1">
      <c r="B33" s="243" t="s">
        <v>190</v>
      </c>
      <c r="J33" s="237"/>
    </row>
    <row r="34" spans="2:18" s="242" customFormat="1" ht="17.100000000000001" customHeight="1">
      <c r="B34" s="242" t="s">
        <v>300</v>
      </c>
      <c r="J34" s="237"/>
    </row>
    <row r="35" spans="2:18" s="242" customFormat="1" ht="17.100000000000001" customHeight="1">
      <c r="B35" s="243" t="s">
        <v>3</v>
      </c>
      <c r="J35" s="237"/>
    </row>
    <row r="36" spans="2:18" s="242" customFormat="1" ht="17.100000000000001" customHeight="1">
      <c r="B36" s="241"/>
      <c r="J36" s="237"/>
    </row>
    <row r="37" spans="2:18" s="242" customFormat="1" ht="17.100000000000001" customHeight="1">
      <c r="B37" s="237"/>
      <c r="J37" s="237"/>
    </row>
    <row r="38" spans="2:18" s="242" customFormat="1" ht="17.100000000000001" customHeight="1">
      <c r="B38" s="237"/>
      <c r="J38" s="237"/>
    </row>
    <row r="39" spans="2:18" s="242" customFormat="1" ht="17.100000000000001" customHeight="1">
      <c r="B39" s="237"/>
      <c r="J39" s="237"/>
    </row>
    <row r="40" spans="2:18" s="242" customFormat="1" ht="17.100000000000001" customHeight="1">
      <c r="B40" s="237"/>
      <c r="J40" s="237"/>
    </row>
    <row r="41" spans="2:18" s="242" customFormat="1" ht="17.100000000000001" customHeight="1">
      <c r="B41" s="237"/>
      <c r="J41" s="237"/>
    </row>
    <row r="42" spans="2:18" s="241" customFormat="1" ht="18.75">
      <c r="B42" s="237"/>
      <c r="J42" s="237"/>
      <c r="K42" s="237"/>
      <c r="L42" s="237"/>
      <c r="M42" s="237"/>
      <c r="N42" s="242"/>
      <c r="O42" s="242"/>
      <c r="P42" s="242"/>
      <c r="Q42" s="242"/>
      <c r="R42" s="242"/>
    </row>
    <row r="43" spans="2:18" ht="16.5">
      <c r="N43" s="242"/>
      <c r="O43" s="242"/>
      <c r="P43" s="242"/>
      <c r="Q43" s="242"/>
      <c r="R43" s="242"/>
    </row>
    <row r="44" spans="2:18" ht="18.75">
      <c r="Q44" s="242"/>
      <c r="R44" s="241"/>
    </row>
  </sheetData>
  <mergeCells count="2">
    <mergeCell ref="C3:F3"/>
    <mergeCell ref="C4:F4"/>
  </mergeCells>
  <phoneticPr fontId="28" type="noConversion"/>
  <pageMargins left="0.7086111307144165" right="0.7086111307144165" top="0.39347222447395325" bottom="0.39347222447395325" header="0.31486111879348755" footer="0.31486111879348755"/>
  <pageSetup paperSize="9" scale="87" orientation="portrait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2">
    <tabColor rgb="FF333399"/>
  </sheetPr>
  <dimension ref="A1:EU33"/>
  <sheetViews>
    <sheetView showGridLines="0" view="pageBreakPreview" zoomScale="85" zoomScaleNormal="100" zoomScaleSheetLayoutView="85" workbookViewId="0">
      <selection activeCell="A3" sqref="A3:K3"/>
    </sheetView>
  </sheetViews>
  <sheetFormatPr defaultColWidth="8.88671875" defaultRowHeight="13.5"/>
  <cols>
    <col min="1" max="4" width="10.77734375" style="2" customWidth="1"/>
    <col min="5" max="15" width="10.77734375" style="4" customWidth="1"/>
    <col min="16" max="137" width="10.77734375" style="2" customWidth="1"/>
    <col min="138" max="139" width="12.77734375" style="2" customWidth="1"/>
    <col min="140" max="140" width="10.77734375" style="2" customWidth="1"/>
    <col min="141" max="16384" width="8.88671875" style="2"/>
  </cols>
  <sheetData>
    <row r="1" spans="1:139" ht="20.100000000000001" customHeight="1">
      <c r="A1" s="3" t="s">
        <v>209</v>
      </c>
      <c r="K1" s="167" t="s">
        <v>231</v>
      </c>
    </row>
    <row r="2" spans="1:139" ht="20.100000000000001" customHeight="1"/>
    <row r="3" spans="1:139" s="57" customFormat="1" ht="25.5">
      <c r="A3" s="642" t="s">
        <v>904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187"/>
      <c r="Y3" s="187"/>
      <c r="Z3" s="187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2"/>
      <c r="AY3" s="642"/>
      <c r="AZ3" s="642"/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2"/>
      <c r="BW3" s="642"/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642"/>
      <c r="CP3" s="642"/>
      <c r="CQ3" s="642"/>
      <c r="CR3" s="642"/>
      <c r="CS3" s="642"/>
      <c r="CT3" s="642"/>
      <c r="CU3" s="642"/>
      <c r="CV3" s="642"/>
      <c r="CW3" s="642"/>
      <c r="CX3" s="642"/>
      <c r="CY3" s="642"/>
      <c r="CZ3" s="642"/>
      <c r="DA3" s="642"/>
      <c r="DB3" s="642"/>
      <c r="DC3" s="642"/>
      <c r="DD3" s="642"/>
      <c r="DE3" s="642"/>
      <c r="DF3" s="642"/>
      <c r="DG3" s="642"/>
      <c r="DH3" s="642"/>
      <c r="DI3" s="642"/>
      <c r="DJ3" s="642"/>
      <c r="DK3" s="642"/>
      <c r="DL3" s="642"/>
      <c r="DM3" s="642"/>
      <c r="DN3" s="642"/>
      <c r="DO3" s="642"/>
      <c r="DP3" s="642"/>
      <c r="DQ3" s="642"/>
      <c r="DR3" s="642"/>
      <c r="DS3" s="642"/>
      <c r="DT3" s="642"/>
      <c r="DU3" s="642"/>
      <c r="DV3" s="642"/>
      <c r="DW3" s="642"/>
      <c r="DX3" s="642"/>
      <c r="DY3" s="642"/>
      <c r="DZ3" s="642"/>
      <c r="EA3" s="642"/>
      <c r="EB3" s="642"/>
      <c r="EC3" s="642"/>
      <c r="ED3" s="642"/>
      <c r="EE3" s="642"/>
      <c r="EF3" s="642"/>
      <c r="EG3" s="642"/>
      <c r="EH3" s="642"/>
      <c r="EI3" s="642"/>
    </row>
    <row r="4" spans="1:139" s="57" customFormat="1" ht="24.75" customHeight="1">
      <c r="A4" s="642" t="s">
        <v>188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5"/>
      <c r="CE4" s="5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5"/>
      <c r="EI4" s="5"/>
    </row>
    <row r="5" spans="1:139" ht="19.5" customHeight="1">
      <c r="A5" s="58" t="s">
        <v>820</v>
      </c>
      <c r="B5" s="4"/>
      <c r="C5" s="51"/>
      <c r="D5" s="51"/>
      <c r="E5" s="51"/>
      <c r="F5" s="51"/>
      <c r="G5" s="51"/>
      <c r="H5" s="51"/>
      <c r="I5" s="51"/>
      <c r="J5" s="51"/>
      <c r="K5" s="10" t="s">
        <v>233</v>
      </c>
      <c r="L5" s="51"/>
      <c r="N5" s="51"/>
      <c r="P5" s="4"/>
      <c r="Q5" s="51"/>
      <c r="R5" s="51"/>
      <c r="S5" s="51"/>
      <c r="T5" s="51"/>
      <c r="U5" s="51"/>
      <c r="V5" s="51"/>
      <c r="X5" s="4"/>
      <c r="Y5" s="4"/>
      <c r="AA5" s="71"/>
      <c r="AC5" s="71"/>
      <c r="AE5" s="71"/>
      <c r="AF5" s="71"/>
      <c r="AG5" s="71"/>
      <c r="AH5" s="71"/>
      <c r="AI5" s="71"/>
      <c r="AK5" s="71"/>
      <c r="AL5" s="4"/>
      <c r="AM5" s="51"/>
      <c r="AN5" s="51"/>
      <c r="AO5" s="51"/>
      <c r="AP5" s="51"/>
      <c r="AQ5" s="51"/>
      <c r="AR5" s="51"/>
      <c r="AS5" s="51"/>
      <c r="AT5" s="4"/>
      <c r="AU5" s="4"/>
      <c r="AW5" s="51"/>
      <c r="AY5" s="71"/>
      <c r="BA5" s="71"/>
      <c r="BC5" s="71"/>
      <c r="BD5" s="71"/>
      <c r="BE5" s="71"/>
      <c r="BF5" s="71"/>
      <c r="BG5" s="71"/>
      <c r="BH5" s="71"/>
      <c r="BI5" s="71"/>
      <c r="BJ5" s="71"/>
      <c r="BK5" s="71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EI5" s="10"/>
    </row>
    <row r="6" spans="1:139" ht="29.25" customHeight="1" thickBot="1">
      <c r="A6" s="658" t="s">
        <v>327</v>
      </c>
      <c r="B6" s="709" t="s">
        <v>410</v>
      </c>
      <c r="C6" s="709"/>
      <c r="D6" s="709"/>
      <c r="E6" s="709"/>
      <c r="F6" s="709"/>
      <c r="G6" s="709"/>
      <c r="H6" s="709"/>
      <c r="I6" s="709"/>
      <c r="J6" s="709"/>
      <c r="K6" s="709"/>
      <c r="L6" s="709" t="s">
        <v>410</v>
      </c>
      <c r="M6" s="709"/>
      <c r="N6" s="709"/>
      <c r="O6" s="709"/>
      <c r="P6" s="709"/>
      <c r="Q6" s="709"/>
      <c r="R6" s="709"/>
      <c r="S6" s="709"/>
      <c r="T6" s="709"/>
      <c r="U6" s="709"/>
      <c r="V6" s="709" t="s">
        <v>410</v>
      </c>
      <c r="W6" s="709"/>
      <c r="X6" s="709"/>
      <c r="Y6" s="709"/>
      <c r="Z6" s="709"/>
      <c r="AA6" s="709"/>
      <c r="AB6" s="709"/>
      <c r="AC6" s="709"/>
      <c r="AD6" s="709"/>
      <c r="AE6" s="709"/>
      <c r="AF6" s="709" t="s">
        <v>410</v>
      </c>
      <c r="AG6" s="709"/>
      <c r="AH6" s="709"/>
      <c r="AI6" s="709"/>
      <c r="AJ6" s="709"/>
      <c r="AK6" s="709"/>
      <c r="AL6" s="709" t="s">
        <v>519</v>
      </c>
      <c r="AM6" s="709"/>
      <c r="AN6" s="709"/>
      <c r="AO6" s="709"/>
      <c r="AP6" s="709" t="s">
        <v>519</v>
      </c>
      <c r="AQ6" s="709"/>
      <c r="AR6" s="709"/>
      <c r="AS6" s="709"/>
      <c r="AT6" s="709"/>
      <c r="AU6" s="709"/>
      <c r="AV6" s="709"/>
      <c r="AW6" s="709"/>
      <c r="AX6" s="709"/>
      <c r="AY6" s="709"/>
      <c r="AZ6" s="709" t="s">
        <v>519</v>
      </c>
      <c r="BA6" s="709"/>
      <c r="BB6" s="709"/>
      <c r="BC6" s="709"/>
      <c r="BD6" s="709"/>
      <c r="BE6" s="709"/>
      <c r="BF6" s="709"/>
      <c r="BG6" s="709"/>
      <c r="BH6" s="709"/>
      <c r="BI6" s="709"/>
      <c r="BJ6" s="709" t="s">
        <v>519</v>
      </c>
      <c r="BK6" s="709"/>
      <c r="BL6" s="709"/>
      <c r="BM6" s="709"/>
      <c r="BN6" s="709"/>
      <c r="BO6" s="709"/>
      <c r="BP6" s="709"/>
      <c r="BQ6" s="709"/>
      <c r="BR6" s="709"/>
      <c r="BS6" s="709"/>
      <c r="BT6" s="709" t="s">
        <v>519</v>
      </c>
      <c r="BU6" s="709"/>
      <c r="BV6" s="709"/>
      <c r="BW6" s="709"/>
      <c r="BX6" s="709"/>
      <c r="BY6" s="709"/>
      <c r="BZ6" s="709"/>
      <c r="CA6" s="709"/>
      <c r="CB6" s="709"/>
      <c r="CC6" s="709"/>
      <c r="CD6" s="709" t="s">
        <v>519</v>
      </c>
      <c r="CE6" s="709"/>
      <c r="CF6" s="709" t="s">
        <v>507</v>
      </c>
      <c r="CG6" s="709"/>
      <c r="CH6" s="709"/>
      <c r="CI6" s="709"/>
      <c r="CJ6" s="709"/>
      <c r="CK6" s="709"/>
      <c r="CL6" s="709"/>
      <c r="CM6" s="709"/>
      <c r="CN6" s="709" t="s">
        <v>507</v>
      </c>
      <c r="CO6" s="709"/>
      <c r="CP6" s="709"/>
      <c r="CQ6" s="709"/>
      <c r="CR6" s="709"/>
      <c r="CS6" s="709"/>
      <c r="CT6" s="709"/>
      <c r="CU6" s="709"/>
      <c r="CV6" s="709"/>
      <c r="CW6" s="709"/>
      <c r="CX6" s="709" t="s">
        <v>507</v>
      </c>
      <c r="CY6" s="709"/>
      <c r="CZ6" s="709"/>
      <c r="DA6" s="709"/>
      <c r="DB6" s="709"/>
      <c r="DC6" s="709"/>
      <c r="DD6" s="709"/>
      <c r="DE6" s="709"/>
      <c r="DF6" s="709"/>
      <c r="DG6" s="709"/>
      <c r="DH6" s="709" t="s">
        <v>507</v>
      </c>
      <c r="DI6" s="709"/>
      <c r="DJ6" s="709"/>
      <c r="DK6" s="709"/>
      <c r="DL6" s="709"/>
      <c r="DM6" s="709"/>
      <c r="DN6" s="709"/>
      <c r="DO6" s="709"/>
      <c r="DP6" s="709"/>
      <c r="DQ6" s="709"/>
      <c r="DR6" s="709" t="s">
        <v>507</v>
      </c>
      <c r="DS6" s="709"/>
      <c r="DT6" s="709"/>
      <c r="DU6" s="709"/>
      <c r="DV6" s="709"/>
      <c r="DW6" s="709"/>
      <c r="DX6" s="709"/>
      <c r="DY6" s="709"/>
      <c r="DZ6" s="709"/>
      <c r="EA6" s="709"/>
      <c r="EB6" s="709" t="s">
        <v>507</v>
      </c>
      <c r="EC6" s="709"/>
      <c r="ED6" s="709"/>
      <c r="EE6" s="709"/>
      <c r="EF6" s="709"/>
      <c r="EG6" s="709"/>
      <c r="EH6" s="695" t="s">
        <v>488</v>
      </c>
      <c r="EI6" s="647"/>
    </row>
    <row r="7" spans="1:139" s="4" customFormat="1" ht="20.100000000000001" customHeight="1">
      <c r="A7" s="659"/>
      <c r="B7" s="680" t="s">
        <v>17</v>
      </c>
      <c r="C7" s="683"/>
      <c r="D7" s="680" t="s">
        <v>604</v>
      </c>
      <c r="E7" s="683"/>
      <c r="F7" s="681" t="s">
        <v>416</v>
      </c>
      <c r="G7" s="683"/>
      <c r="H7" s="680" t="s">
        <v>794</v>
      </c>
      <c r="I7" s="683"/>
      <c r="J7" s="712" t="s">
        <v>825</v>
      </c>
      <c r="K7" s="711"/>
      <c r="L7" s="710" t="s">
        <v>840</v>
      </c>
      <c r="M7" s="712"/>
      <c r="N7" s="710" t="s">
        <v>950</v>
      </c>
      <c r="O7" s="711"/>
      <c r="P7" s="681" t="s">
        <v>723</v>
      </c>
      <c r="Q7" s="683"/>
      <c r="R7" s="680" t="s">
        <v>781</v>
      </c>
      <c r="S7" s="683"/>
      <c r="T7" s="680" t="s">
        <v>725</v>
      </c>
      <c r="U7" s="683"/>
      <c r="V7" s="680" t="s">
        <v>449</v>
      </c>
      <c r="W7" s="683"/>
      <c r="X7" s="680" t="s">
        <v>741</v>
      </c>
      <c r="Y7" s="683"/>
      <c r="Z7" s="680" t="s">
        <v>844</v>
      </c>
      <c r="AA7" s="683"/>
      <c r="AB7" s="681" t="s">
        <v>580</v>
      </c>
      <c r="AC7" s="683"/>
      <c r="AD7" s="681" t="s">
        <v>832</v>
      </c>
      <c r="AE7" s="683"/>
      <c r="AF7" s="680" t="s">
        <v>158</v>
      </c>
      <c r="AG7" s="683"/>
      <c r="AH7" s="680" t="s">
        <v>457</v>
      </c>
      <c r="AI7" s="683"/>
      <c r="AJ7" s="680" t="s">
        <v>400</v>
      </c>
      <c r="AK7" s="683"/>
      <c r="AL7" s="680" t="s">
        <v>17</v>
      </c>
      <c r="AM7" s="683"/>
      <c r="AN7" s="680" t="s">
        <v>707</v>
      </c>
      <c r="AO7" s="683"/>
      <c r="AP7" s="680" t="s">
        <v>772</v>
      </c>
      <c r="AQ7" s="683"/>
      <c r="AR7" s="680" t="s">
        <v>713</v>
      </c>
      <c r="AS7" s="683"/>
      <c r="AT7" s="681" t="s">
        <v>716</v>
      </c>
      <c r="AU7" s="683"/>
      <c r="AV7" s="680" t="s">
        <v>360</v>
      </c>
      <c r="AW7" s="683"/>
      <c r="AX7" s="680" t="s">
        <v>473</v>
      </c>
      <c r="AY7" s="683"/>
      <c r="AZ7" s="680" t="s">
        <v>472</v>
      </c>
      <c r="BA7" s="683"/>
      <c r="BB7" s="680" t="s">
        <v>855</v>
      </c>
      <c r="BC7" s="683"/>
      <c r="BD7" s="680" t="s">
        <v>394</v>
      </c>
      <c r="BE7" s="683"/>
      <c r="BF7" s="680" t="s">
        <v>708</v>
      </c>
      <c r="BG7" s="683"/>
      <c r="BH7" s="680" t="s">
        <v>407</v>
      </c>
      <c r="BI7" s="683"/>
      <c r="BJ7" s="680" t="s">
        <v>466</v>
      </c>
      <c r="BK7" s="683"/>
      <c r="BL7" s="701" t="s">
        <v>413</v>
      </c>
      <c r="BM7" s="701"/>
      <c r="BN7" s="701" t="s">
        <v>694</v>
      </c>
      <c r="BO7" s="701"/>
      <c r="BP7" s="701" t="s">
        <v>838</v>
      </c>
      <c r="BQ7" s="701"/>
      <c r="BR7" s="701" t="s">
        <v>99</v>
      </c>
      <c r="BS7" s="701"/>
      <c r="BT7" s="701" t="s">
        <v>847</v>
      </c>
      <c r="BU7" s="680"/>
      <c r="BV7" s="680" t="s">
        <v>948</v>
      </c>
      <c r="BW7" s="683"/>
      <c r="BX7" s="680" t="s">
        <v>722</v>
      </c>
      <c r="BY7" s="683"/>
      <c r="BZ7" s="680" t="s">
        <v>277</v>
      </c>
      <c r="CA7" s="683"/>
      <c r="CB7" s="680" t="s">
        <v>288</v>
      </c>
      <c r="CC7" s="683"/>
      <c r="CD7" s="681" t="s">
        <v>506</v>
      </c>
      <c r="CE7" s="681"/>
      <c r="CF7" s="680" t="s">
        <v>17</v>
      </c>
      <c r="CG7" s="683"/>
      <c r="CH7" s="680" t="s">
        <v>756</v>
      </c>
      <c r="CI7" s="683"/>
      <c r="CJ7" s="680" t="s">
        <v>560</v>
      </c>
      <c r="CK7" s="683"/>
      <c r="CL7" s="680" t="s">
        <v>356</v>
      </c>
      <c r="CM7" s="683"/>
      <c r="CN7" s="680" t="s">
        <v>524</v>
      </c>
      <c r="CO7" s="683"/>
      <c r="CP7" s="680" t="s">
        <v>479</v>
      </c>
      <c r="CQ7" s="681"/>
      <c r="CR7" s="680" t="s">
        <v>532</v>
      </c>
      <c r="CS7" s="683"/>
      <c r="CT7" s="680" t="s">
        <v>520</v>
      </c>
      <c r="CU7" s="683"/>
      <c r="CV7" s="680" t="s">
        <v>511</v>
      </c>
      <c r="CW7" s="683"/>
      <c r="CX7" s="680" t="s">
        <v>770</v>
      </c>
      <c r="CY7" s="683"/>
      <c r="CZ7" s="680" t="s">
        <v>445</v>
      </c>
      <c r="DA7" s="683"/>
      <c r="DB7" s="701" t="s">
        <v>500</v>
      </c>
      <c r="DC7" s="701"/>
      <c r="DD7" s="701" t="s">
        <v>377</v>
      </c>
      <c r="DE7" s="701"/>
      <c r="DF7" s="701" t="s">
        <v>787</v>
      </c>
      <c r="DG7" s="701"/>
      <c r="DH7" s="701" t="s">
        <v>474</v>
      </c>
      <c r="DI7" s="701"/>
      <c r="DJ7" s="701" t="s">
        <v>678</v>
      </c>
      <c r="DK7" s="701"/>
      <c r="DL7" s="701" t="s">
        <v>893</v>
      </c>
      <c r="DM7" s="701"/>
      <c r="DN7" s="701" t="s">
        <v>753</v>
      </c>
      <c r="DO7" s="701"/>
      <c r="DP7" s="701" t="s">
        <v>767</v>
      </c>
      <c r="DQ7" s="701"/>
      <c r="DR7" s="701" t="s">
        <v>755</v>
      </c>
      <c r="DS7" s="701"/>
      <c r="DT7" s="701" t="s">
        <v>348</v>
      </c>
      <c r="DU7" s="701"/>
      <c r="DV7" s="701" t="s">
        <v>724</v>
      </c>
      <c r="DW7" s="701"/>
      <c r="DX7" s="701" t="s">
        <v>335</v>
      </c>
      <c r="DY7" s="701"/>
      <c r="DZ7" s="701" t="s">
        <v>791</v>
      </c>
      <c r="EA7" s="701"/>
      <c r="EB7" s="701" t="s">
        <v>539</v>
      </c>
      <c r="EC7" s="701"/>
      <c r="ED7" s="709" t="s">
        <v>507</v>
      </c>
      <c r="EE7" s="709"/>
      <c r="EF7" s="680" t="s">
        <v>841</v>
      </c>
      <c r="EG7" s="683"/>
      <c r="EH7" s="665"/>
      <c r="EI7" s="648"/>
    </row>
    <row r="8" spans="1:139" s="4" customFormat="1" ht="20.100000000000001" customHeight="1">
      <c r="A8" s="659" t="s">
        <v>88</v>
      </c>
      <c r="B8" s="645" t="s">
        <v>13</v>
      </c>
      <c r="C8" s="646"/>
      <c r="D8" s="645" t="s">
        <v>589</v>
      </c>
      <c r="E8" s="646"/>
      <c r="F8" s="654" t="s">
        <v>148</v>
      </c>
      <c r="G8" s="646"/>
      <c r="H8" s="645" t="s">
        <v>587</v>
      </c>
      <c r="I8" s="646"/>
      <c r="J8" s="654" t="s">
        <v>813</v>
      </c>
      <c r="K8" s="646"/>
      <c r="L8" s="645" t="s">
        <v>71</v>
      </c>
      <c r="M8" s="654"/>
      <c r="N8" s="645" t="s">
        <v>265</v>
      </c>
      <c r="O8" s="646"/>
      <c r="P8" s="654" t="s">
        <v>588</v>
      </c>
      <c r="Q8" s="646"/>
      <c r="R8" s="645" t="s">
        <v>409</v>
      </c>
      <c r="S8" s="646"/>
      <c r="T8" s="645" t="s">
        <v>431</v>
      </c>
      <c r="U8" s="646"/>
      <c r="V8" s="645" t="s">
        <v>602</v>
      </c>
      <c r="W8" s="646"/>
      <c r="X8" s="645" t="s">
        <v>849</v>
      </c>
      <c r="Y8" s="646"/>
      <c r="Z8" s="645" t="s">
        <v>197</v>
      </c>
      <c r="AA8" s="646"/>
      <c r="AB8" s="654" t="s">
        <v>417</v>
      </c>
      <c r="AC8" s="646"/>
      <c r="AD8" s="654" t="s">
        <v>513</v>
      </c>
      <c r="AE8" s="646"/>
      <c r="AF8" s="645" t="s">
        <v>200</v>
      </c>
      <c r="AG8" s="646"/>
      <c r="AH8" s="645" t="s">
        <v>141</v>
      </c>
      <c r="AI8" s="646"/>
      <c r="AJ8" s="645" t="s">
        <v>595</v>
      </c>
      <c r="AK8" s="646"/>
      <c r="AL8" s="645" t="s">
        <v>13</v>
      </c>
      <c r="AM8" s="646"/>
      <c r="AN8" s="645" t="s">
        <v>108</v>
      </c>
      <c r="AO8" s="646"/>
      <c r="AP8" s="645" t="s">
        <v>859</v>
      </c>
      <c r="AQ8" s="646"/>
      <c r="AR8" s="645" t="s">
        <v>368</v>
      </c>
      <c r="AS8" s="646"/>
      <c r="AT8" s="654" t="s">
        <v>456</v>
      </c>
      <c r="AU8" s="646"/>
      <c r="AV8" s="645" t="s">
        <v>947</v>
      </c>
      <c r="AW8" s="646"/>
      <c r="AX8" s="645" t="s">
        <v>297</v>
      </c>
      <c r="AY8" s="646"/>
      <c r="AZ8" s="645" t="s">
        <v>590</v>
      </c>
      <c r="BA8" s="646"/>
      <c r="BB8" s="645" t="s">
        <v>883</v>
      </c>
      <c r="BC8" s="646"/>
      <c r="BD8" s="645" t="s">
        <v>234</v>
      </c>
      <c r="BE8" s="646"/>
      <c r="BF8" s="645" t="s">
        <v>826</v>
      </c>
      <c r="BG8" s="646"/>
      <c r="BH8" s="645" t="s">
        <v>521</v>
      </c>
      <c r="BI8" s="646"/>
      <c r="BJ8" s="645" t="s">
        <v>261</v>
      </c>
      <c r="BK8" s="646"/>
      <c r="BL8" s="661" t="s">
        <v>240</v>
      </c>
      <c r="BM8" s="661"/>
      <c r="BN8" s="661" t="s">
        <v>186</v>
      </c>
      <c r="BO8" s="661"/>
      <c r="BP8" s="661" t="s">
        <v>879</v>
      </c>
      <c r="BQ8" s="661"/>
      <c r="BR8" s="661" t="s">
        <v>811</v>
      </c>
      <c r="BS8" s="661"/>
      <c r="BT8" s="661" t="s">
        <v>873</v>
      </c>
      <c r="BU8" s="645"/>
      <c r="BV8" s="645" t="s">
        <v>242</v>
      </c>
      <c r="BW8" s="646"/>
      <c r="BX8" s="645" t="s">
        <v>116</v>
      </c>
      <c r="BY8" s="646"/>
      <c r="BZ8" s="645" t="s">
        <v>157</v>
      </c>
      <c r="CA8" s="646"/>
      <c r="CB8" s="645" t="s">
        <v>171</v>
      </c>
      <c r="CC8" s="646"/>
      <c r="CD8" s="654" t="s">
        <v>304</v>
      </c>
      <c r="CE8" s="654"/>
      <c r="CF8" s="645" t="s">
        <v>13</v>
      </c>
      <c r="CG8" s="646"/>
      <c r="CH8" s="645" t="s">
        <v>332</v>
      </c>
      <c r="CI8" s="646"/>
      <c r="CJ8" s="645" t="s">
        <v>271</v>
      </c>
      <c r="CK8" s="646"/>
      <c r="CL8" s="645" t="s">
        <v>918</v>
      </c>
      <c r="CM8" s="646"/>
      <c r="CN8" s="645" t="s">
        <v>270</v>
      </c>
      <c r="CO8" s="646"/>
      <c r="CP8" s="645" t="s">
        <v>467</v>
      </c>
      <c r="CQ8" s="654"/>
      <c r="CR8" s="645" t="s">
        <v>134</v>
      </c>
      <c r="CS8" s="646"/>
      <c r="CT8" s="645" t="s">
        <v>892</v>
      </c>
      <c r="CU8" s="646"/>
      <c r="CV8" s="645" t="s">
        <v>120</v>
      </c>
      <c r="CW8" s="646"/>
      <c r="CX8" s="645" t="s">
        <v>119</v>
      </c>
      <c r="CY8" s="646"/>
      <c r="CZ8" s="645" t="s">
        <v>170</v>
      </c>
      <c r="DA8" s="646"/>
      <c r="DB8" s="661" t="s">
        <v>184</v>
      </c>
      <c r="DC8" s="661"/>
      <c r="DD8" s="661" t="s">
        <v>686</v>
      </c>
      <c r="DE8" s="661"/>
      <c r="DF8" s="661" t="s">
        <v>380</v>
      </c>
      <c r="DG8" s="661"/>
      <c r="DH8" s="661" t="s">
        <v>422</v>
      </c>
      <c r="DI8" s="661"/>
      <c r="DJ8" s="661" t="s">
        <v>490</v>
      </c>
      <c r="DK8" s="661"/>
      <c r="DL8" s="661" t="s">
        <v>848</v>
      </c>
      <c r="DM8" s="661"/>
      <c r="DN8" s="661" t="s">
        <v>103</v>
      </c>
      <c r="DO8" s="661"/>
      <c r="DP8" s="661" t="s">
        <v>113</v>
      </c>
      <c r="DQ8" s="661"/>
      <c r="DR8" s="661" t="s">
        <v>499</v>
      </c>
      <c r="DS8" s="661"/>
      <c r="DT8" s="661" t="s">
        <v>106</v>
      </c>
      <c r="DU8" s="661"/>
      <c r="DV8" s="661" t="s">
        <v>285</v>
      </c>
      <c r="DW8" s="661"/>
      <c r="DX8" s="661" t="s">
        <v>921</v>
      </c>
      <c r="DY8" s="661"/>
      <c r="DZ8" s="661" t="s">
        <v>586</v>
      </c>
      <c r="EA8" s="661"/>
      <c r="EB8" s="661" t="s">
        <v>236</v>
      </c>
      <c r="EC8" s="661"/>
      <c r="ED8" s="661" t="s">
        <v>504</v>
      </c>
      <c r="EE8" s="661"/>
      <c r="EF8" s="645" t="s">
        <v>907</v>
      </c>
      <c r="EG8" s="646"/>
      <c r="EH8" s="668"/>
      <c r="EI8" s="669"/>
    </row>
    <row r="9" spans="1:139" s="4" customFormat="1" ht="20.100000000000001" customHeight="1">
      <c r="A9" s="659"/>
      <c r="B9" s="110" t="s">
        <v>775</v>
      </c>
      <c r="C9" s="110" t="s">
        <v>793</v>
      </c>
      <c r="D9" s="110" t="s">
        <v>775</v>
      </c>
      <c r="E9" s="112" t="s">
        <v>793</v>
      </c>
      <c r="F9" s="78" t="s">
        <v>775</v>
      </c>
      <c r="G9" s="110" t="s">
        <v>793</v>
      </c>
      <c r="H9" s="110" t="s">
        <v>775</v>
      </c>
      <c r="I9" s="112" t="s">
        <v>793</v>
      </c>
      <c r="J9" s="78" t="s">
        <v>775</v>
      </c>
      <c r="K9" s="110" t="s">
        <v>793</v>
      </c>
      <c r="L9" s="110" t="s">
        <v>775</v>
      </c>
      <c r="M9" s="110" t="s">
        <v>793</v>
      </c>
      <c r="N9" s="110" t="s">
        <v>775</v>
      </c>
      <c r="O9" s="112" t="s">
        <v>793</v>
      </c>
      <c r="P9" s="78" t="s">
        <v>775</v>
      </c>
      <c r="Q9" s="110" t="s">
        <v>793</v>
      </c>
      <c r="R9" s="110" t="s">
        <v>775</v>
      </c>
      <c r="S9" s="110" t="s">
        <v>793</v>
      </c>
      <c r="T9" s="110" t="s">
        <v>775</v>
      </c>
      <c r="U9" s="110" t="s">
        <v>793</v>
      </c>
      <c r="V9" s="110" t="s">
        <v>775</v>
      </c>
      <c r="W9" s="110" t="s">
        <v>793</v>
      </c>
      <c r="X9" s="110" t="s">
        <v>775</v>
      </c>
      <c r="Y9" s="110" t="s">
        <v>793</v>
      </c>
      <c r="Z9" s="110" t="s">
        <v>775</v>
      </c>
      <c r="AA9" s="112" t="s">
        <v>793</v>
      </c>
      <c r="AB9" s="75" t="s">
        <v>775</v>
      </c>
      <c r="AC9" s="112" t="s">
        <v>793</v>
      </c>
      <c r="AD9" s="110" t="s">
        <v>775</v>
      </c>
      <c r="AE9" s="110" t="s">
        <v>793</v>
      </c>
      <c r="AF9" s="110" t="s">
        <v>775</v>
      </c>
      <c r="AG9" s="110" t="s">
        <v>793</v>
      </c>
      <c r="AH9" s="110" t="s">
        <v>775</v>
      </c>
      <c r="AI9" s="110" t="s">
        <v>793</v>
      </c>
      <c r="AJ9" s="110" t="s">
        <v>775</v>
      </c>
      <c r="AK9" s="112" t="s">
        <v>793</v>
      </c>
      <c r="AL9" s="110" t="s">
        <v>775</v>
      </c>
      <c r="AM9" s="110" t="s">
        <v>793</v>
      </c>
      <c r="AN9" s="110" t="s">
        <v>775</v>
      </c>
      <c r="AO9" s="110" t="s">
        <v>793</v>
      </c>
      <c r="AP9" s="110" t="s">
        <v>775</v>
      </c>
      <c r="AQ9" s="110" t="s">
        <v>793</v>
      </c>
      <c r="AR9" s="110" t="s">
        <v>775</v>
      </c>
      <c r="AS9" s="112" t="s">
        <v>793</v>
      </c>
      <c r="AT9" s="78" t="s">
        <v>775</v>
      </c>
      <c r="AU9" s="110" t="s">
        <v>793</v>
      </c>
      <c r="AV9" s="110" t="s">
        <v>775</v>
      </c>
      <c r="AW9" s="110" t="s">
        <v>793</v>
      </c>
      <c r="AX9" s="110" t="s">
        <v>775</v>
      </c>
      <c r="AY9" s="110" t="s">
        <v>793</v>
      </c>
      <c r="AZ9" s="110" t="s">
        <v>775</v>
      </c>
      <c r="BA9" s="112" t="s">
        <v>793</v>
      </c>
      <c r="BB9" s="110" t="s">
        <v>775</v>
      </c>
      <c r="BC9" s="110" t="s">
        <v>793</v>
      </c>
      <c r="BD9" s="110" t="s">
        <v>775</v>
      </c>
      <c r="BE9" s="110" t="s">
        <v>793</v>
      </c>
      <c r="BF9" s="110" t="s">
        <v>775</v>
      </c>
      <c r="BG9" s="110" t="s">
        <v>793</v>
      </c>
      <c r="BH9" s="110" t="s">
        <v>775</v>
      </c>
      <c r="BI9" s="112" t="s">
        <v>793</v>
      </c>
      <c r="BJ9" s="78" t="s">
        <v>775</v>
      </c>
      <c r="BK9" s="110" t="s">
        <v>793</v>
      </c>
      <c r="BL9" s="496" t="s">
        <v>775</v>
      </c>
      <c r="BM9" s="496" t="s">
        <v>793</v>
      </c>
      <c r="BN9" s="496" t="s">
        <v>775</v>
      </c>
      <c r="BO9" s="496" t="s">
        <v>793</v>
      </c>
      <c r="BP9" s="496" t="s">
        <v>775</v>
      </c>
      <c r="BQ9" s="496" t="s">
        <v>793</v>
      </c>
      <c r="BR9" s="496" t="s">
        <v>775</v>
      </c>
      <c r="BS9" s="496" t="s">
        <v>793</v>
      </c>
      <c r="BT9" s="496" t="s">
        <v>775</v>
      </c>
      <c r="BU9" s="496" t="s">
        <v>793</v>
      </c>
      <c r="BV9" s="496" t="s">
        <v>775</v>
      </c>
      <c r="BW9" s="496" t="s">
        <v>793</v>
      </c>
      <c r="BX9" s="496" t="s">
        <v>775</v>
      </c>
      <c r="BY9" s="496" t="s">
        <v>793</v>
      </c>
      <c r="BZ9" s="496" t="s">
        <v>775</v>
      </c>
      <c r="CA9" s="496" t="s">
        <v>793</v>
      </c>
      <c r="CB9" s="496" t="s">
        <v>775</v>
      </c>
      <c r="CC9" s="496" t="s">
        <v>793</v>
      </c>
      <c r="CD9" s="110" t="s">
        <v>775</v>
      </c>
      <c r="CE9" s="110" t="s">
        <v>793</v>
      </c>
      <c r="CF9" s="496" t="s">
        <v>775</v>
      </c>
      <c r="CG9" s="496" t="s">
        <v>793</v>
      </c>
      <c r="CH9" s="496" t="s">
        <v>775</v>
      </c>
      <c r="CI9" s="496" t="s">
        <v>793</v>
      </c>
      <c r="CJ9" s="496" t="s">
        <v>775</v>
      </c>
      <c r="CK9" s="496" t="s">
        <v>793</v>
      </c>
      <c r="CL9" s="496" t="s">
        <v>775</v>
      </c>
      <c r="CM9" s="496" t="s">
        <v>793</v>
      </c>
      <c r="CN9" s="496" t="s">
        <v>775</v>
      </c>
      <c r="CO9" s="496" t="s">
        <v>793</v>
      </c>
      <c r="CP9" s="496" t="s">
        <v>775</v>
      </c>
      <c r="CQ9" s="496" t="s">
        <v>793</v>
      </c>
      <c r="CR9" s="496" t="s">
        <v>775</v>
      </c>
      <c r="CS9" s="496" t="s">
        <v>793</v>
      </c>
      <c r="CT9" s="496" t="s">
        <v>775</v>
      </c>
      <c r="CU9" s="496" t="s">
        <v>793</v>
      </c>
      <c r="CV9" s="496" t="s">
        <v>775</v>
      </c>
      <c r="CW9" s="496" t="s">
        <v>793</v>
      </c>
      <c r="CX9" s="496" t="s">
        <v>775</v>
      </c>
      <c r="CY9" s="496" t="s">
        <v>793</v>
      </c>
      <c r="CZ9" s="496" t="s">
        <v>775</v>
      </c>
      <c r="DA9" s="496" t="s">
        <v>793</v>
      </c>
      <c r="DB9" s="496" t="s">
        <v>775</v>
      </c>
      <c r="DC9" s="496" t="s">
        <v>793</v>
      </c>
      <c r="DD9" s="496" t="s">
        <v>775</v>
      </c>
      <c r="DE9" s="496" t="s">
        <v>793</v>
      </c>
      <c r="DF9" s="496" t="s">
        <v>775</v>
      </c>
      <c r="DG9" s="496" t="s">
        <v>793</v>
      </c>
      <c r="DH9" s="496" t="s">
        <v>775</v>
      </c>
      <c r="DI9" s="496" t="s">
        <v>793</v>
      </c>
      <c r="DJ9" s="496" t="s">
        <v>775</v>
      </c>
      <c r="DK9" s="496" t="s">
        <v>793</v>
      </c>
      <c r="DL9" s="496" t="s">
        <v>775</v>
      </c>
      <c r="DM9" s="496" t="s">
        <v>793</v>
      </c>
      <c r="DN9" s="496" t="s">
        <v>775</v>
      </c>
      <c r="DO9" s="496" t="s">
        <v>793</v>
      </c>
      <c r="DP9" s="496" t="s">
        <v>775</v>
      </c>
      <c r="DQ9" s="496" t="s">
        <v>793</v>
      </c>
      <c r="DR9" s="496" t="s">
        <v>775</v>
      </c>
      <c r="DS9" s="496" t="s">
        <v>793</v>
      </c>
      <c r="DT9" s="496" t="s">
        <v>775</v>
      </c>
      <c r="DU9" s="496" t="s">
        <v>793</v>
      </c>
      <c r="DV9" s="496" t="s">
        <v>775</v>
      </c>
      <c r="DW9" s="496" t="s">
        <v>793</v>
      </c>
      <c r="DX9" s="496" t="s">
        <v>775</v>
      </c>
      <c r="DY9" s="496" t="s">
        <v>793</v>
      </c>
      <c r="DZ9" s="496" t="s">
        <v>775</v>
      </c>
      <c r="EA9" s="496" t="s">
        <v>793</v>
      </c>
      <c r="EB9" s="496" t="s">
        <v>775</v>
      </c>
      <c r="EC9" s="496" t="s">
        <v>793</v>
      </c>
      <c r="ED9" s="496" t="s">
        <v>775</v>
      </c>
      <c r="EE9" s="496" t="s">
        <v>793</v>
      </c>
      <c r="EF9" s="496" t="s">
        <v>775</v>
      </c>
      <c r="EG9" s="496" t="s">
        <v>793</v>
      </c>
      <c r="EH9" s="110" t="s">
        <v>775</v>
      </c>
      <c r="EI9" s="112" t="s">
        <v>793</v>
      </c>
    </row>
    <row r="10" spans="1:139" s="4" customFormat="1" ht="20.100000000000001" customHeight="1">
      <c r="A10" s="700"/>
      <c r="B10" s="82" t="s">
        <v>648</v>
      </c>
      <c r="C10" s="82" t="s">
        <v>475</v>
      </c>
      <c r="D10" s="82" t="s">
        <v>648</v>
      </c>
      <c r="E10" s="36" t="s">
        <v>475</v>
      </c>
      <c r="F10" s="92" t="s">
        <v>648</v>
      </c>
      <c r="G10" s="82" t="s">
        <v>475</v>
      </c>
      <c r="H10" s="82" t="s">
        <v>648</v>
      </c>
      <c r="I10" s="36" t="s">
        <v>475</v>
      </c>
      <c r="J10" s="92" t="s">
        <v>648</v>
      </c>
      <c r="K10" s="82" t="s">
        <v>475</v>
      </c>
      <c r="L10" s="82" t="s">
        <v>648</v>
      </c>
      <c r="M10" s="82" t="s">
        <v>475</v>
      </c>
      <c r="N10" s="82" t="s">
        <v>648</v>
      </c>
      <c r="O10" s="36" t="s">
        <v>475</v>
      </c>
      <c r="P10" s="92" t="s">
        <v>648</v>
      </c>
      <c r="Q10" s="82" t="s">
        <v>475</v>
      </c>
      <c r="R10" s="82" t="s">
        <v>648</v>
      </c>
      <c r="S10" s="82" t="s">
        <v>475</v>
      </c>
      <c r="T10" s="82" t="s">
        <v>648</v>
      </c>
      <c r="U10" s="82" t="s">
        <v>475</v>
      </c>
      <c r="V10" s="82" t="s">
        <v>648</v>
      </c>
      <c r="W10" s="82" t="s">
        <v>475</v>
      </c>
      <c r="X10" s="82" t="s">
        <v>648</v>
      </c>
      <c r="Y10" s="82" t="s">
        <v>475</v>
      </c>
      <c r="Z10" s="82" t="s">
        <v>648</v>
      </c>
      <c r="AA10" s="36" t="s">
        <v>475</v>
      </c>
      <c r="AB10" s="83" t="s">
        <v>648</v>
      </c>
      <c r="AC10" s="36" t="s">
        <v>475</v>
      </c>
      <c r="AD10" s="82" t="s">
        <v>648</v>
      </c>
      <c r="AE10" s="82" t="s">
        <v>475</v>
      </c>
      <c r="AF10" s="82" t="s">
        <v>648</v>
      </c>
      <c r="AG10" s="82" t="s">
        <v>475</v>
      </c>
      <c r="AH10" s="82" t="s">
        <v>648</v>
      </c>
      <c r="AI10" s="82" t="s">
        <v>475</v>
      </c>
      <c r="AJ10" s="82" t="s">
        <v>648</v>
      </c>
      <c r="AK10" s="36" t="s">
        <v>475</v>
      </c>
      <c r="AL10" s="82" t="s">
        <v>648</v>
      </c>
      <c r="AM10" s="82" t="s">
        <v>475</v>
      </c>
      <c r="AN10" s="82" t="s">
        <v>648</v>
      </c>
      <c r="AO10" s="82" t="s">
        <v>475</v>
      </c>
      <c r="AP10" s="82" t="s">
        <v>648</v>
      </c>
      <c r="AQ10" s="82" t="s">
        <v>475</v>
      </c>
      <c r="AR10" s="82" t="s">
        <v>648</v>
      </c>
      <c r="AS10" s="36" t="s">
        <v>475</v>
      </c>
      <c r="AT10" s="92" t="s">
        <v>648</v>
      </c>
      <c r="AU10" s="82" t="s">
        <v>475</v>
      </c>
      <c r="AV10" s="82" t="s">
        <v>648</v>
      </c>
      <c r="AW10" s="82" t="s">
        <v>475</v>
      </c>
      <c r="AX10" s="82" t="s">
        <v>648</v>
      </c>
      <c r="AY10" s="82" t="s">
        <v>475</v>
      </c>
      <c r="AZ10" s="82" t="s">
        <v>648</v>
      </c>
      <c r="BA10" s="36" t="s">
        <v>475</v>
      </c>
      <c r="BB10" s="82" t="s">
        <v>648</v>
      </c>
      <c r="BC10" s="82" t="s">
        <v>475</v>
      </c>
      <c r="BD10" s="82" t="s">
        <v>648</v>
      </c>
      <c r="BE10" s="82" t="s">
        <v>475</v>
      </c>
      <c r="BF10" s="82" t="s">
        <v>648</v>
      </c>
      <c r="BG10" s="82" t="s">
        <v>475</v>
      </c>
      <c r="BH10" s="82" t="s">
        <v>648</v>
      </c>
      <c r="BI10" s="36" t="s">
        <v>475</v>
      </c>
      <c r="BJ10" s="92" t="s">
        <v>648</v>
      </c>
      <c r="BK10" s="82" t="s">
        <v>475</v>
      </c>
      <c r="BL10" s="491" t="s">
        <v>648</v>
      </c>
      <c r="BM10" s="491" t="s">
        <v>475</v>
      </c>
      <c r="BN10" s="491" t="s">
        <v>648</v>
      </c>
      <c r="BO10" s="491" t="s">
        <v>475</v>
      </c>
      <c r="BP10" s="491" t="s">
        <v>648</v>
      </c>
      <c r="BQ10" s="491" t="s">
        <v>475</v>
      </c>
      <c r="BR10" s="491" t="s">
        <v>648</v>
      </c>
      <c r="BS10" s="491" t="s">
        <v>475</v>
      </c>
      <c r="BT10" s="491" t="s">
        <v>648</v>
      </c>
      <c r="BU10" s="491" t="s">
        <v>475</v>
      </c>
      <c r="BV10" s="491" t="s">
        <v>648</v>
      </c>
      <c r="BW10" s="491" t="s">
        <v>475</v>
      </c>
      <c r="BX10" s="491" t="s">
        <v>648</v>
      </c>
      <c r="BY10" s="491" t="s">
        <v>475</v>
      </c>
      <c r="BZ10" s="491" t="s">
        <v>648</v>
      </c>
      <c r="CA10" s="491" t="s">
        <v>475</v>
      </c>
      <c r="CB10" s="491" t="s">
        <v>648</v>
      </c>
      <c r="CC10" s="491" t="s">
        <v>475</v>
      </c>
      <c r="CD10" s="82" t="s">
        <v>648</v>
      </c>
      <c r="CE10" s="82" t="s">
        <v>475</v>
      </c>
      <c r="CF10" s="491" t="s">
        <v>648</v>
      </c>
      <c r="CG10" s="491" t="s">
        <v>475</v>
      </c>
      <c r="CH10" s="491" t="s">
        <v>648</v>
      </c>
      <c r="CI10" s="491" t="s">
        <v>475</v>
      </c>
      <c r="CJ10" s="491" t="s">
        <v>648</v>
      </c>
      <c r="CK10" s="491" t="s">
        <v>475</v>
      </c>
      <c r="CL10" s="491" t="s">
        <v>648</v>
      </c>
      <c r="CM10" s="491" t="s">
        <v>475</v>
      </c>
      <c r="CN10" s="491" t="s">
        <v>648</v>
      </c>
      <c r="CO10" s="491" t="s">
        <v>475</v>
      </c>
      <c r="CP10" s="491" t="s">
        <v>648</v>
      </c>
      <c r="CQ10" s="491" t="s">
        <v>475</v>
      </c>
      <c r="CR10" s="491" t="s">
        <v>648</v>
      </c>
      <c r="CS10" s="491" t="s">
        <v>475</v>
      </c>
      <c r="CT10" s="491" t="s">
        <v>648</v>
      </c>
      <c r="CU10" s="491" t="s">
        <v>475</v>
      </c>
      <c r="CV10" s="491" t="s">
        <v>648</v>
      </c>
      <c r="CW10" s="491" t="s">
        <v>475</v>
      </c>
      <c r="CX10" s="491" t="s">
        <v>648</v>
      </c>
      <c r="CY10" s="491" t="s">
        <v>475</v>
      </c>
      <c r="CZ10" s="491" t="s">
        <v>648</v>
      </c>
      <c r="DA10" s="491" t="s">
        <v>475</v>
      </c>
      <c r="DB10" s="491" t="s">
        <v>648</v>
      </c>
      <c r="DC10" s="491" t="s">
        <v>475</v>
      </c>
      <c r="DD10" s="491" t="s">
        <v>648</v>
      </c>
      <c r="DE10" s="491" t="s">
        <v>475</v>
      </c>
      <c r="DF10" s="491" t="s">
        <v>648</v>
      </c>
      <c r="DG10" s="491" t="s">
        <v>475</v>
      </c>
      <c r="DH10" s="491" t="s">
        <v>648</v>
      </c>
      <c r="DI10" s="491" t="s">
        <v>475</v>
      </c>
      <c r="DJ10" s="491" t="s">
        <v>648</v>
      </c>
      <c r="DK10" s="491" t="s">
        <v>475</v>
      </c>
      <c r="DL10" s="491" t="s">
        <v>648</v>
      </c>
      <c r="DM10" s="491" t="s">
        <v>475</v>
      </c>
      <c r="DN10" s="491" t="s">
        <v>648</v>
      </c>
      <c r="DO10" s="491" t="s">
        <v>475</v>
      </c>
      <c r="DP10" s="491" t="s">
        <v>648</v>
      </c>
      <c r="DQ10" s="491" t="s">
        <v>475</v>
      </c>
      <c r="DR10" s="491" t="s">
        <v>648</v>
      </c>
      <c r="DS10" s="491" t="s">
        <v>475</v>
      </c>
      <c r="DT10" s="491" t="s">
        <v>648</v>
      </c>
      <c r="DU10" s="491" t="s">
        <v>475</v>
      </c>
      <c r="DV10" s="491" t="s">
        <v>648</v>
      </c>
      <c r="DW10" s="491" t="s">
        <v>475</v>
      </c>
      <c r="DX10" s="491" t="s">
        <v>648</v>
      </c>
      <c r="DY10" s="491" t="s">
        <v>475</v>
      </c>
      <c r="DZ10" s="491" t="s">
        <v>648</v>
      </c>
      <c r="EA10" s="491" t="s">
        <v>475</v>
      </c>
      <c r="EB10" s="491" t="s">
        <v>648</v>
      </c>
      <c r="EC10" s="491" t="s">
        <v>475</v>
      </c>
      <c r="ED10" s="491" t="s">
        <v>648</v>
      </c>
      <c r="EE10" s="491" t="s">
        <v>475</v>
      </c>
      <c r="EF10" s="491" t="s">
        <v>648</v>
      </c>
      <c r="EG10" s="491" t="s">
        <v>475</v>
      </c>
      <c r="EH10" s="82" t="s">
        <v>648</v>
      </c>
      <c r="EI10" s="36" t="s">
        <v>475</v>
      </c>
    </row>
    <row r="11" spans="1:139" ht="20.100000000000001" customHeight="1">
      <c r="A11" s="88"/>
      <c r="B11" s="4"/>
      <c r="C11" s="4"/>
      <c r="O11" s="432"/>
      <c r="P11" s="116"/>
      <c r="Q11" s="4"/>
      <c r="AK11" s="116"/>
      <c r="AL11" s="116"/>
      <c r="AM11" s="4"/>
      <c r="BA11" s="432"/>
      <c r="BB11" s="116"/>
      <c r="EI11" s="88"/>
    </row>
    <row r="12" spans="1:139" ht="20.100000000000001" customHeight="1">
      <c r="A12" s="176">
        <v>2017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49">
        <v>3</v>
      </c>
      <c r="AM12" s="49">
        <v>0</v>
      </c>
      <c r="AN12" s="118">
        <v>0</v>
      </c>
      <c r="AO12" s="118">
        <v>0</v>
      </c>
      <c r="AP12" s="49">
        <v>2</v>
      </c>
      <c r="AQ12" s="49">
        <v>0</v>
      </c>
      <c r="AR12" s="118">
        <v>0</v>
      </c>
      <c r="AS12" s="118">
        <v>0</v>
      </c>
      <c r="AT12" s="118">
        <v>0</v>
      </c>
      <c r="AU12" s="118">
        <v>0</v>
      </c>
      <c r="AV12" s="49">
        <v>0</v>
      </c>
      <c r="AW12" s="49">
        <v>0</v>
      </c>
      <c r="AX12" s="118">
        <v>0</v>
      </c>
      <c r="AY12" s="118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1</v>
      </c>
      <c r="BI12" s="49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49">
        <v>0</v>
      </c>
      <c r="BY12" s="49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49">
        <v>51</v>
      </c>
      <c r="CG12" s="49">
        <v>0</v>
      </c>
      <c r="CH12" s="49">
        <v>0</v>
      </c>
      <c r="CI12" s="49">
        <v>0</v>
      </c>
      <c r="CJ12" s="49">
        <v>1</v>
      </c>
      <c r="CK12" s="49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49">
        <v>0</v>
      </c>
      <c r="CS12" s="49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49">
        <v>49</v>
      </c>
      <c r="DA12" s="49">
        <v>0</v>
      </c>
      <c r="DB12" s="49">
        <v>0</v>
      </c>
      <c r="DC12" s="49">
        <v>0</v>
      </c>
      <c r="DD12" s="118">
        <v>0</v>
      </c>
      <c r="DE12" s="118">
        <v>0</v>
      </c>
      <c r="DF12" s="118">
        <v>0</v>
      </c>
      <c r="DG12" s="118">
        <v>0</v>
      </c>
      <c r="DH12" s="49">
        <v>1</v>
      </c>
      <c r="DI12" s="49">
        <v>0</v>
      </c>
      <c r="DJ12" s="118">
        <v>0</v>
      </c>
      <c r="DK12" s="118">
        <v>0</v>
      </c>
      <c r="DL12" s="118">
        <v>0</v>
      </c>
      <c r="DM12" s="118">
        <v>0</v>
      </c>
      <c r="DN12" s="118">
        <v>0</v>
      </c>
      <c r="DO12" s="118">
        <v>0</v>
      </c>
      <c r="DP12" s="118">
        <v>0</v>
      </c>
      <c r="DQ12" s="118">
        <v>0</v>
      </c>
      <c r="DR12" s="118">
        <v>0</v>
      </c>
      <c r="DS12" s="118">
        <v>0</v>
      </c>
      <c r="DT12" s="118">
        <v>0</v>
      </c>
      <c r="DU12" s="118">
        <v>0</v>
      </c>
      <c r="DV12" s="118">
        <v>0</v>
      </c>
      <c r="DW12" s="118">
        <v>0</v>
      </c>
      <c r="DX12" s="118">
        <v>0</v>
      </c>
      <c r="DY12" s="118">
        <v>0</v>
      </c>
      <c r="DZ12" s="118">
        <v>0</v>
      </c>
      <c r="EA12" s="118">
        <v>0</v>
      </c>
      <c r="EB12" s="118">
        <v>0</v>
      </c>
      <c r="EC12" s="118">
        <v>0</v>
      </c>
      <c r="ED12" s="118">
        <v>0</v>
      </c>
      <c r="EE12" s="118">
        <v>0</v>
      </c>
      <c r="EF12" s="118">
        <v>0</v>
      </c>
      <c r="EG12" s="118">
        <v>0</v>
      </c>
      <c r="EH12" s="49">
        <v>1</v>
      </c>
      <c r="EI12" s="202">
        <v>0</v>
      </c>
    </row>
    <row r="13" spans="1:139" ht="20.100000000000001" customHeight="1">
      <c r="A13" s="176">
        <v>2018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49">
        <v>40</v>
      </c>
      <c r="AM13" s="49">
        <v>0</v>
      </c>
      <c r="AN13" s="118">
        <v>0</v>
      </c>
      <c r="AO13" s="118">
        <v>0</v>
      </c>
      <c r="AP13" s="49">
        <v>28</v>
      </c>
      <c r="AQ13" s="49">
        <v>0</v>
      </c>
      <c r="AR13" s="118">
        <v>0</v>
      </c>
      <c r="AS13" s="118">
        <v>0</v>
      </c>
      <c r="AT13" s="118">
        <v>0</v>
      </c>
      <c r="AU13" s="118">
        <v>0</v>
      </c>
      <c r="AV13" s="49">
        <v>0</v>
      </c>
      <c r="AW13" s="49">
        <v>0</v>
      </c>
      <c r="AX13" s="118">
        <v>0</v>
      </c>
      <c r="AY13" s="118">
        <v>0</v>
      </c>
      <c r="AZ13" s="49">
        <v>0</v>
      </c>
      <c r="BA13" s="49">
        <v>0</v>
      </c>
      <c r="BB13" s="49">
        <v>1</v>
      </c>
      <c r="BC13" s="49">
        <v>0</v>
      </c>
      <c r="BD13" s="49">
        <v>1</v>
      </c>
      <c r="BE13" s="49">
        <v>0</v>
      </c>
      <c r="BF13" s="49">
        <v>0</v>
      </c>
      <c r="BG13" s="49">
        <v>0</v>
      </c>
      <c r="BH13" s="49">
        <v>3</v>
      </c>
      <c r="BI13" s="49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49">
        <v>7</v>
      </c>
      <c r="BY13" s="49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49">
        <v>46</v>
      </c>
      <c r="CG13" s="49">
        <v>0</v>
      </c>
      <c r="CH13" s="49">
        <v>0</v>
      </c>
      <c r="CI13" s="49">
        <v>0</v>
      </c>
      <c r="CJ13" s="49">
        <v>1</v>
      </c>
      <c r="CK13" s="49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49">
        <v>0</v>
      </c>
      <c r="CS13" s="49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49">
        <v>40</v>
      </c>
      <c r="DA13" s="49">
        <v>0</v>
      </c>
      <c r="DB13" s="49">
        <v>1</v>
      </c>
      <c r="DC13" s="49">
        <v>0</v>
      </c>
      <c r="DD13" s="118">
        <v>0</v>
      </c>
      <c r="DE13" s="118">
        <v>0</v>
      </c>
      <c r="DF13" s="118">
        <v>0</v>
      </c>
      <c r="DG13" s="118">
        <v>0</v>
      </c>
      <c r="DH13" s="49">
        <v>4</v>
      </c>
      <c r="DI13" s="49">
        <v>0</v>
      </c>
      <c r="DJ13" s="118">
        <v>0</v>
      </c>
      <c r="DK13" s="118">
        <v>0</v>
      </c>
      <c r="DL13" s="118">
        <v>0</v>
      </c>
      <c r="DM13" s="118">
        <v>0</v>
      </c>
      <c r="DN13" s="118">
        <v>0</v>
      </c>
      <c r="DO13" s="118">
        <v>0</v>
      </c>
      <c r="DP13" s="118">
        <v>0</v>
      </c>
      <c r="DQ13" s="118">
        <v>0</v>
      </c>
      <c r="DR13" s="118">
        <v>0</v>
      </c>
      <c r="DS13" s="118">
        <v>0</v>
      </c>
      <c r="DT13" s="118">
        <v>0</v>
      </c>
      <c r="DU13" s="118">
        <v>0</v>
      </c>
      <c r="DV13" s="118">
        <v>0</v>
      </c>
      <c r="DW13" s="118">
        <v>0</v>
      </c>
      <c r="DX13" s="118">
        <v>0</v>
      </c>
      <c r="DY13" s="118">
        <v>0</v>
      </c>
      <c r="DZ13" s="118">
        <v>0</v>
      </c>
      <c r="EA13" s="118">
        <v>0</v>
      </c>
      <c r="EB13" s="118">
        <v>0</v>
      </c>
      <c r="EC13" s="118">
        <v>0</v>
      </c>
      <c r="ED13" s="118">
        <v>0</v>
      </c>
      <c r="EE13" s="118">
        <v>0</v>
      </c>
      <c r="EF13" s="118">
        <v>0</v>
      </c>
      <c r="EG13" s="118">
        <v>0</v>
      </c>
      <c r="EH13" s="49">
        <v>1</v>
      </c>
      <c r="EI13" s="202">
        <v>0</v>
      </c>
    </row>
    <row r="14" spans="1:139" ht="20.100000000000001" customHeight="1">
      <c r="A14" s="176">
        <v>2019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49">
        <v>21</v>
      </c>
      <c r="AM14" s="49">
        <v>0</v>
      </c>
      <c r="AN14" s="118">
        <v>0</v>
      </c>
      <c r="AO14" s="118">
        <v>0</v>
      </c>
      <c r="AP14" s="49">
        <v>14</v>
      </c>
      <c r="AQ14" s="49">
        <v>0</v>
      </c>
      <c r="AR14" s="118">
        <v>0</v>
      </c>
      <c r="AS14" s="118">
        <v>0</v>
      </c>
      <c r="AT14" s="118">
        <v>0</v>
      </c>
      <c r="AU14" s="118">
        <v>0</v>
      </c>
      <c r="AV14" s="49">
        <v>1</v>
      </c>
      <c r="AW14" s="49">
        <v>0</v>
      </c>
      <c r="AX14" s="118">
        <v>0</v>
      </c>
      <c r="AY14" s="118">
        <v>0</v>
      </c>
      <c r="AZ14" s="49">
        <v>1</v>
      </c>
      <c r="BA14" s="49">
        <v>0</v>
      </c>
      <c r="BB14" s="49">
        <v>1</v>
      </c>
      <c r="BC14" s="49">
        <v>0</v>
      </c>
      <c r="BD14" s="49">
        <v>0</v>
      </c>
      <c r="BE14" s="49">
        <v>0</v>
      </c>
      <c r="BF14" s="49">
        <v>2</v>
      </c>
      <c r="BG14" s="49">
        <v>0</v>
      </c>
      <c r="BH14" s="49">
        <v>2</v>
      </c>
      <c r="BI14" s="49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49">
        <v>0</v>
      </c>
      <c r="BY14" s="49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49">
        <v>33</v>
      </c>
      <c r="CG14" s="49">
        <v>0</v>
      </c>
      <c r="CH14" s="49">
        <v>1</v>
      </c>
      <c r="CI14" s="49">
        <v>0</v>
      </c>
      <c r="CJ14" s="49">
        <v>0</v>
      </c>
      <c r="CK14" s="49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49">
        <v>1</v>
      </c>
      <c r="CS14" s="49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49">
        <v>26</v>
      </c>
      <c r="DA14" s="49">
        <v>0</v>
      </c>
      <c r="DB14" s="49">
        <v>1</v>
      </c>
      <c r="DC14" s="49">
        <v>0</v>
      </c>
      <c r="DD14" s="118">
        <v>0</v>
      </c>
      <c r="DE14" s="118">
        <v>0</v>
      </c>
      <c r="DF14" s="118">
        <v>0</v>
      </c>
      <c r="DG14" s="118">
        <v>0</v>
      </c>
      <c r="DH14" s="49">
        <v>4</v>
      </c>
      <c r="DI14" s="49">
        <v>0</v>
      </c>
      <c r="DJ14" s="118">
        <v>0</v>
      </c>
      <c r="DK14" s="118">
        <v>0</v>
      </c>
      <c r="DL14" s="118">
        <v>0</v>
      </c>
      <c r="DM14" s="118">
        <v>0</v>
      </c>
      <c r="DN14" s="118">
        <v>0</v>
      </c>
      <c r="DO14" s="118">
        <v>0</v>
      </c>
      <c r="DP14" s="118">
        <v>0</v>
      </c>
      <c r="DQ14" s="118">
        <v>0</v>
      </c>
      <c r="DR14" s="118">
        <v>0</v>
      </c>
      <c r="DS14" s="118">
        <v>0</v>
      </c>
      <c r="DT14" s="118">
        <v>0</v>
      </c>
      <c r="DU14" s="118">
        <v>0</v>
      </c>
      <c r="DV14" s="118">
        <v>0</v>
      </c>
      <c r="DW14" s="118">
        <v>0</v>
      </c>
      <c r="DX14" s="118">
        <v>0</v>
      </c>
      <c r="DY14" s="118">
        <v>0</v>
      </c>
      <c r="DZ14" s="118">
        <v>0</v>
      </c>
      <c r="EA14" s="118">
        <v>0</v>
      </c>
      <c r="EB14" s="118">
        <v>0</v>
      </c>
      <c r="EC14" s="118">
        <v>0</v>
      </c>
      <c r="ED14" s="118">
        <v>0</v>
      </c>
      <c r="EE14" s="118">
        <v>0</v>
      </c>
      <c r="EF14" s="118">
        <v>0</v>
      </c>
      <c r="EG14" s="118">
        <v>0</v>
      </c>
      <c r="EH14" s="49">
        <v>7</v>
      </c>
      <c r="EI14" s="202">
        <v>1</v>
      </c>
    </row>
    <row r="15" spans="1:139" ht="20.100000000000001" customHeight="1">
      <c r="A15" s="176">
        <v>2020</v>
      </c>
      <c r="B15" s="118">
        <v>3</v>
      </c>
      <c r="C15" s="452">
        <v>0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452">
        <v>0</v>
      </c>
      <c r="K15" s="452">
        <v>0</v>
      </c>
      <c r="L15" s="452">
        <v>0</v>
      </c>
      <c r="M15" s="452">
        <v>0</v>
      </c>
      <c r="N15" s="452">
        <v>0</v>
      </c>
      <c r="O15" s="452">
        <v>0</v>
      </c>
      <c r="P15" s="452">
        <v>0</v>
      </c>
      <c r="Q15" s="452">
        <v>0</v>
      </c>
      <c r="R15" s="452">
        <v>0</v>
      </c>
      <c r="S15" s="452">
        <v>0</v>
      </c>
      <c r="T15" s="452">
        <v>0</v>
      </c>
      <c r="U15" s="452">
        <v>0</v>
      </c>
      <c r="V15" s="452">
        <v>0</v>
      </c>
      <c r="W15" s="452">
        <v>0</v>
      </c>
      <c r="X15" s="452">
        <v>0</v>
      </c>
      <c r="Y15" s="452">
        <v>0</v>
      </c>
      <c r="Z15" s="452">
        <v>3</v>
      </c>
      <c r="AA15" s="452">
        <v>0</v>
      </c>
      <c r="AB15" s="452">
        <v>0</v>
      </c>
      <c r="AC15" s="452">
        <v>0</v>
      </c>
      <c r="AD15" s="452">
        <v>0</v>
      </c>
      <c r="AE15" s="452">
        <v>0</v>
      </c>
      <c r="AF15" s="452">
        <v>0</v>
      </c>
      <c r="AG15" s="452">
        <v>0</v>
      </c>
      <c r="AH15" s="452">
        <v>0</v>
      </c>
      <c r="AI15" s="452">
        <v>0</v>
      </c>
      <c r="AJ15" s="452">
        <v>0</v>
      </c>
      <c r="AK15" s="452">
        <v>0</v>
      </c>
      <c r="AL15" s="433">
        <v>39</v>
      </c>
      <c r="AM15" s="49">
        <v>3</v>
      </c>
      <c r="AN15" s="452">
        <v>25</v>
      </c>
      <c r="AO15" s="452">
        <v>3</v>
      </c>
      <c r="AP15" s="49">
        <v>11</v>
      </c>
      <c r="AQ15" s="49">
        <v>0</v>
      </c>
      <c r="AR15" s="452">
        <v>0</v>
      </c>
      <c r="AS15" s="452">
        <v>0</v>
      </c>
      <c r="AT15" s="452">
        <v>0</v>
      </c>
      <c r="AU15" s="452">
        <v>0</v>
      </c>
      <c r="AV15" s="49" t="s">
        <v>743</v>
      </c>
      <c r="AW15" s="49">
        <v>0</v>
      </c>
      <c r="AX15" s="452">
        <v>0</v>
      </c>
      <c r="AY15" s="452">
        <v>0</v>
      </c>
      <c r="AZ15" s="49" t="s">
        <v>743</v>
      </c>
      <c r="BA15" s="433">
        <v>0</v>
      </c>
      <c r="BB15" s="433" t="s">
        <v>743</v>
      </c>
      <c r="BC15" s="49">
        <v>0</v>
      </c>
      <c r="BD15" s="49">
        <v>0</v>
      </c>
      <c r="BE15" s="49">
        <v>0</v>
      </c>
      <c r="BF15" s="49" t="s">
        <v>743</v>
      </c>
      <c r="BG15" s="49">
        <v>0</v>
      </c>
      <c r="BH15" s="49" t="s">
        <v>743</v>
      </c>
      <c r="BI15" s="49">
        <v>0</v>
      </c>
      <c r="BJ15" s="452">
        <v>0</v>
      </c>
      <c r="BK15" s="452">
        <v>0</v>
      </c>
      <c r="BL15" s="452">
        <v>0</v>
      </c>
      <c r="BM15" s="452">
        <v>0</v>
      </c>
      <c r="BN15" s="452">
        <v>0</v>
      </c>
      <c r="BO15" s="452">
        <v>0</v>
      </c>
      <c r="BP15" s="452">
        <v>0</v>
      </c>
      <c r="BQ15" s="452">
        <v>0</v>
      </c>
      <c r="BR15" s="452">
        <v>0</v>
      </c>
      <c r="BS15" s="452">
        <v>0</v>
      </c>
      <c r="BT15" s="452">
        <v>0</v>
      </c>
      <c r="BU15" s="452">
        <v>0</v>
      </c>
      <c r="BV15" s="452">
        <v>0</v>
      </c>
      <c r="BW15" s="452">
        <v>0</v>
      </c>
      <c r="BX15" s="483">
        <v>1</v>
      </c>
      <c r="BY15" s="483">
        <v>0</v>
      </c>
      <c r="BZ15" s="452">
        <v>0</v>
      </c>
      <c r="CA15" s="452">
        <v>0</v>
      </c>
      <c r="CB15" s="452">
        <v>2</v>
      </c>
      <c r="CC15" s="452">
        <v>0</v>
      </c>
      <c r="CD15" s="452">
        <v>0</v>
      </c>
      <c r="CE15" s="452">
        <v>0</v>
      </c>
      <c r="CF15" s="483">
        <v>43</v>
      </c>
      <c r="CG15" s="483">
        <v>0</v>
      </c>
      <c r="CH15" s="483" t="s">
        <v>743</v>
      </c>
      <c r="CI15" s="483">
        <v>0</v>
      </c>
      <c r="CJ15" s="483">
        <v>1</v>
      </c>
      <c r="CK15" s="483">
        <v>0</v>
      </c>
      <c r="CL15" s="452">
        <v>0</v>
      </c>
      <c r="CM15" s="452">
        <v>0</v>
      </c>
      <c r="CN15" s="452">
        <v>14</v>
      </c>
      <c r="CO15" s="452">
        <v>0</v>
      </c>
      <c r="CP15" s="452">
        <v>0</v>
      </c>
      <c r="CQ15" s="452">
        <v>0</v>
      </c>
      <c r="CR15" s="483" t="s">
        <v>743</v>
      </c>
      <c r="CS15" s="483">
        <v>0</v>
      </c>
      <c r="CT15" s="452">
        <v>0</v>
      </c>
      <c r="CU15" s="452">
        <v>0</v>
      </c>
      <c r="CV15" s="452">
        <v>0</v>
      </c>
      <c r="CW15" s="452">
        <v>0</v>
      </c>
      <c r="CX15" s="452">
        <v>0</v>
      </c>
      <c r="CY15" s="452">
        <v>0</v>
      </c>
      <c r="CZ15" s="483">
        <v>25</v>
      </c>
      <c r="DA15" s="483">
        <v>0</v>
      </c>
      <c r="DB15" s="483" t="s">
        <v>743</v>
      </c>
      <c r="DC15" s="483">
        <v>0</v>
      </c>
      <c r="DD15" s="452">
        <v>0</v>
      </c>
      <c r="DE15" s="452">
        <v>0</v>
      </c>
      <c r="DF15" s="452">
        <v>0</v>
      </c>
      <c r="DG15" s="452">
        <v>0</v>
      </c>
      <c r="DH15" s="483" t="s">
        <v>743</v>
      </c>
      <c r="DI15" s="483">
        <v>0</v>
      </c>
      <c r="DJ15" s="452">
        <v>0</v>
      </c>
      <c r="DK15" s="452">
        <v>0</v>
      </c>
      <c r="DL15" s="452">
        <v>0</v>
      </c>
      <c r="DM15" s="452">
        <v>0</v>
      </c>
      <c r="DN15" s="452">
        <v>0</v>
      </c>
      <c r="DO15" s="452">
        <v>0</v>
      </c>
      <c r="DP15" s="452">
        <v>0</v>
      </c>
      <c r="DQ15" s="452">
        <v>0</v>
      </c>
      <c r="DR15" s="452">
        <v>1</v>
      </c>
      <c r="DS15" s="452">
        <v>0</v>
      </c>
      <c r="DT15" s="452">
        <v>0</v>
      </c>
      <c r="DU15" s="452">
        <v>0</v>
      </c>
      <c r="DV15" s="452">
        <v>1</v>
      </c>
      <c r="DW15" s="452">
        <v>0</v>
      </c>
      <c r="DX15" s="452">
        <v>0</v>
      </c>
      <c r="DY15" s="452">
        <v>0</v>
      </c>
      <c r="DZ15" s="452">
        <v>0</v>
      </c>
      <c r="EA15" s="452">
        <v>0</v>
      </c>
      <c r="EB15" s="452">
        <v>0</v>
      </c>
      <c r="EC15" s="452">
        <v>0</v>
      </c>
      <c r="ED15" s="452">
        <v>1</v>
      </c>
      <c r="EE15" s="452">
        <v>0</v>
      </c>
      <c r="EF15" s="452">
        <v>0</v>
      </c>
      <c r="EG15" s="452">
        <v>0</v>
      </c>
      <c r="EH15" s="49" t="s">
        <v>743</v>
      </c>
      <c r="EI15" s="202" t="s">
        <v>743</v>
      </c>
    </row>
    <row r="16" spans="1:139" s="120" customFormat="1" ht="20.100000000000001" customHeight="1">
      <c r="A16" s="250">
        <v>2021</v>
      </c>
      <c r="B16" s="293">
        <v>59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413">
        <v>0</v>
      </c>
      <c r="Q16" s="413">
        <v>0</v>
      </c>
      <c r="R16" s="413">
        <v>0</v>
      </c>
      <c r="S16" s="413">
        <v>0</v>
      </c>
      <c r="T16" s="413">
        <v>0</v>
      </c>
      <c r="U16" s="413">
        <v>0</v>
      </c>
      <c r="V16" s="413">
        <v>0</v>
      </c>
      <c r="W16" s="413">
        <v>0</v>
      </c>
      <c r="X16" s="413">
        <v>0</v>
      </c>
      <c r="Y16" s="413">
        <v>0</v>
      </c>
      <c r="Z16" s="413">
        <v>59</v>
      </c>
      <c r="AA16" s="413">
        <v>0</v>
      </c>
      <c r="AB16" s="413">
        <v>0</v>
      </c>
      <c r="AC16" s="413">
        <v>0</v>
      </c>
      <c r="AD16" s="413">
        <v>0</v>
      </c>
      <c r="AE16" s="413">
        <v>0</v>
      </c>
      <c r="AF16" s="413">
        <v>0</v>
      </c>
      <c r="AG16" s="413">
        <v>0</v>
      </c>
      <c r="AH16" s="413">
        <v>0</v>
      </c>
      <c r="AI16" s="413">
        <v>0</v>
      </c>
      <c r="AJ16" s="413">
        <v>0</v>
      </c>
      <c r="AK16" s="413">
        <v>0</v>
      </c>
      <c r="AL16" s="286">
        <f>AN16+AP16+AR16+AT16+AV16+AX16+AZ16+BB16+BD16+BF16+BH16+'[1]9. 법정감염병발생및사망'!BJ16+'[1]9. 법정감염병발생및사망'!BL16+'[1]9. 법정감염병발생및사망'!BN16+'[1]9. 법정감염병발생및사망'!BP16+'[1]9. 법정감염병발생및사망'!BR16+'[1]9. 법정감염병발생및사망'!BT16+'[1]9. 법정감염병발생및사망'!BV16+'[1]9. 법정감염병발생및사망'!BX16+'[1]9. 법정감염병발생및사망'!BZ16+'[1]9. 법정감염병발생및사망'!CB16+'[1]9. 법정감염병발생및사망'!CD16</f>
        <v>43</v>
      </c>
      <c r="AM16" s="286">
        <f>AO16+AQ16+AS16+AU16+AW16+AY16+BA16+BC16+BE16+BG16+BI16+BK16+BM16+BO16+BQ16+BS16+BU16+BW16+BY16+CA16+CC16+CE16</f>
        <v>1</v>
      </c>
      <c r="AN16" s="286">
        <v>29</v>
      </c>
      <c r="AO16" s="286">
        <v>1</v>
      </c>
      <c r="AP16" s="286">
        <v>8</v>
      </c>
      <c r="AQ16" s="286">
        <v>0</v>
      </c>
      <c r="AR16" s="286">
        <v>0</v>
      </c>
      <c r="AS16" s="286">
        <v>0</v>
      </c>
      <c r="AT16" s="286">
        <v>0</v>
      </c>
      <c r="AU16" s="286">
        <v>0</v>
      </c>
      <c r="AV16" s="286">
        <v>0</v>
      </c>
      <c r="AW16" s="286">
        <v>0</v>
      </c>
      <c r="AX16" s="286">
        <v>0</v>
      </c>
      <c r="AY16" s="286">
        <v>0</v>
      </c>
      <c r="AZ16" s="286">
        <v>0</v>
      </c>
      <c r="BA16" s="286">
        <v>0</v>
      </c>
      <c r="BB16" s="286">
        <v>1</v>
      </c>
      <c r="BC16" s="286">
        <v>0</v>
      </c>
      <c r="BD16" s="286">
        <v>1</v>
      </c>
      <c r="BE16" s="286">
        <v>0</v>
      </c>
      <c r="BF16" s="286">
        <v>0</v>
      </c>
      <c r="BG16" s="286">
        <v>0</v>
      </c>
      <c r="BH16" s="286">
        <v>3</v>
      </c>
      <c r="BI16" s="286">
        <v>0</v>
      </c>
      <c r="BJ16" s="286">
        <v>0</v>
      </c>
      <c r="BK16" s="286">
        <v>0</v>
      </c>
      <c r="BL16" s="286">
        <v>0</v>
      </c>
      <c r="BM16" s="286">
        <v>0</v>
      </c>
      <c r="BN16" s="286">
        <v>0</v>
      </c>
      <c r="BO16" s="286">
        <v>0</v>
      </c>
      <c r="BP16" s="286">
        <v>0</v>
      </c>
      <c r="BQ16" s="286">
        <v>0</v>
      </c>
      <c r="BR16" s="286">
        <v>0</v>
      </c>
      <c r="BS16" s="286">
        <v>0</v>
      </c>
      <c r="BT16" s="286">
        <v>0</v>
      </c>
      <c r="BU16" s="286">
        <v>0</v>
      </c>
      <c r="BV16" s="286">
        <v>0</v>
      </c>
      <c r="BW16" s="286">
        <v>0</v>
      </c>
      <c r="BX16" s="286">
        <v>0</v>
      </c>
      <c r="BY16" s="286">
        <v>0</v>
      </c>
      <c r="BZ16" s="286">
        <v>0</v>
      </c>
      <c r="CA16" s="286">
        <v>0</v>
      </c>
      <c r="CB16" s="286">
        <v>1</v>
      </c>
      <c r="CC16" s="286">
        <v>0</v>
      </c>
      <c r="CD16" s="286">
        <v>0</v>
      </c>
      <c r="CE16" s="286">
        <v>0</v>
      </c>
      <c r="CF16" s="286">
        <f>CH16+CJ16+CL16+CN16+CP16+CR16+CT16+CV16+CX16+CZ16+DB16+DD16+DF16+DH16+DJ16+DL16+DJ16+DN16+DP16+DR16+DT16+DV16+DX16+DZ16+EB16+ED16+EF16</f>
        <v>36</v>
      </c>
      <c r="CG16" s="286">
        <v>0</v>
      </c>
      <c r="CH16" s="286">
        <v>0</v>
      </c>
      <c r="CI16" s="286">
        <v>0</v>
      </c>
      <c r="CJ16" s="286">
        <v>0</v>
      </c>
      <c r="CK16" s="286">
        <v>0</v>
      </c>
      <c r="CL16" s="286">
        <v>0</v>
      </c>
      <c r="CM16" s="286">
        <v>0</v>
      </c>
      <c r="CN16" s="286">
        <v>7</v>
      </c>
      <c r="CO16" s="286">
        <v>0</v>
      </c>
      <c r="CP16" s="286">
        <v>0</v>
      </c>
      <c r="CQ16" s="286">
        <v>0</v>
      </c>
      <c r="CR16" s="286">
        <v>0</v>
      </c>
      <c r="CS16" s="286">
        <v>0</v>
      </c>
      <c r="CT16" s="286">
        <v>0</v>
      </c>
      <c r="CU16" s="286">
        <v>0</v>
      </c>
      <c r="CV16" s="286">
        <v>0</v>
      </c>
      <c r="CW16" s="286">
        <v>0</v>
      </c>
      <c r="CX16" s="286">
        <v>0</v>
      </c>
      <c r="CY16" s="286">
        <v>0</v>
      </c>
      <c r="CZ16" s="286">
        <v>26</v>
      </c>
      <c r="DA16" s="286">
        <v>0</v>
      </c>
      <c r="DB16" s="286">
        <v>0</v>
      </c>
      <c r="DC16" s="286">
        <v>0</v>
      </c>
      <c r="DD16" s="286">
        <v>0</v>
      </c>
      <c r="DE16" s="286">
        <v>0</v>
      </c>
      <c r="DF16" s="286">
        <v>0</v>
      </c>
      <c r="DG16" s="286">
        <v>0</v>
      </c>
      <c r="DH16" s="286">
        <v>1</v>
      </c>
      <c r="DI16" s="286">
        <v>0</v>
      </c>
      <c r="DJ16" s="286">
        <v>0</v>
      </c>
      <c r="DK16" s="286">
        <v>0</v>
      </c>
      <c r="DL16" s="286">
        <v>0</v>
      </c>
      <c r="DM16" s="286">
        <v>0</v>
      </c>
      <c r="DN16" s="286">
        <v>0</v>
      </c>
      <c r="DO16" s="286">
        <v>0</v>
      </c>
      <c r="DP16" s="286">
        <v>0</v>
      </c>
      <c r="DQ16" s="286">
        <v>0</v>
      </c>
      <c r="DR16" s="286">
        <v>0</v>
      </c>
      <c r="DS16" s="286">
        <v>0</v>
      </c>
      <c r="DT16" s="286">
        <v>0</v>
      </c>
      <c r="DU16" s="286">
        <v>0</v>
      </c>
      <c r="DV16" s="286">
        <v>0</v>
      </c>
      <c r="DW16" s="286">
        <v>0</v>
      </c>
      <c r="DX16" s="286">
        <v>0</v>
      </c>
      <c r="DY16" s="286">
        <v>0</v>
      </c>
      <c r="DZ16" s="286">
        <v>0</v>
      </c>
      <c r="EA16" s="286">
        <v>0</v>
      </c>
      <c r="EB16" s="286">
        <v>0</v>
      </c>
      <c r="EC16" s="286">
        <v>0</v>
      </c>
      <c r="ED16" s="286">
        <v>2</v>
      </c>
      <c r="EE16" s="286">
        <v>0</v>
      </c>
      <c r="EF16" s="286">
        <v>0</v>
      </c>
      <c r="EG16" s="286">
        <v>0</v>
      </c>
      <c r="EH16" s="286">
        <v>0</v>
      </c>
      <c r="EI16" s="287">
        <v>0</v>
      </c>
    </row>
    <row r="17" spans="1:151" s="120" customFormat="1" ht="20.100000000000001" customHeight="1">
      <c r="A17" s="252"/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434"/>
      <c r="AM17" s="434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7"/>
      <c r="BC17" s="587"/>
      <c r="BD17" s="587"/>
      <c r="BE17" s="587"/>
      <c r="BF17" s="587"/>
      <c r="BG17" s="587"/>
      <c r="BH17" s="587"/>
      <c r="BI17" s="587"/>
      <c r="BJ17" s="587"/>
      <c r="BK17" s="587"/>
      <c r="BL17" s="587"/>
      <c r="BM17" s="587"/>
      <c r="BN17" s="587"/>
      <c r="BO17" s="587"/>
      <c r="BP17" s="587"/>
      <c r="BQ17" s="587"/>
      <c r="BR17" s="587"/>
      <c r="BS17" s="587"/>
      <c r="BT17" s="587"/>
      <c r="BU17" s="587"/>
      <c r="BV17" s="587"/>
      <c r="BW17" s="587"/>
      <c r="BX17" s="587"/>
      <c r="BY17" s="587"/>
      <c r="BZ17" s="587"/>
      <c r="CA17" s="587"/>
      <c r="CB17" s="587"/>
      <c r="CC17" s="587"/>
      <c r="CD17" s="587"/>
      <c r="CE17" s="587"/>
      <c r="CF17" s="434"/>
      <c r="CG17" s="587"/>
      <c r="CH17" s="587"/>
      <c r="CI17" s="587"/>
      <c r="CJ17" s="587"/>
      <c r="CK17" s="587"/>
      <c r="CL17" s="587"/>
      <c r="CM17" s="587"/>
      <c r="CN17" s="587"/>
      <c r="CO17" s="587"/>
      <c r="CP17" s="587"/>
      <c r="CQ17" s="587"/>
      <c r="CR17" s="587"/>
      <c r="CS17" s="587"/>
      <c r="CT17" s="587"/>
      <c r="CU17" s="587"/>
      <c r="CV17" s="587"/>
      <c r="CW17" s="587"/>
      <c r="CX17" s="587"/>
      <c r="CY17" s="587"/>
      <c r="CZ17" s="587"/>
      <c r="DA17" s="587"/>
      <c r="DB17" s="587"/>
      <c r="DC17" s="587"/>
      <c r="DD17" s="587"/>
      <c r="DE17" s="587"/>
      <c r="DF17" s="587"/>
      <c r="DG17" s="587"/>
      <c r="DH17" s="587"/>
      <c r="DI17" s="587"/>
      <c r="DJ17" s="587"/>
      <c r="DK17" s="587"/>
      <c r="DL17" s="587"/>
      <c r="DM17" s="587"/>
      <c r="DN17" s="587"/>
      <c r="DO17" s="587"/>
      <c r="DP17" s="587"/>
      <c r="DQ17" s="587"/>
      <c r="DR17" s="587"/>
      <c r="DS17" s="587"/>
      <c r="DT17" s="587"/>
      <c r="DU17" s="587"/>
      <c r="DV17" s="587"/>
      <c r="DW17" s="587"/>
      <c r="DX17" s="587"/>
      <c r="DY17" s="587"/>
      <c r="DZ17" s="587"/>
      <c r="EA17" s="587"/>
      <c r="EB17" s="587"/>
      <c r="EC17" s="587"/>
      <c r="ED17" s="587"/>
      <c r="EE17" s="587"/>
      <c r="EF17" s="587"/>
      <c r="EG17" s="587"/>
      <c r="EH17" s="587"/>
      <c r="EI17" s="552"/>
    </row>
    <row r="18" spans="1:151" ht="20.100000000000001" customHeight="1">
      <c r="A18" s="292" t="s">
        <v>76</v>
      </c>
      <c r="B18" s="581">
        <v>11</v>
      </c>
      <c r="C18" s="559">
        <v>0</v>
      </c>
      <c r="D18" s="559">
        <v>0</v>
      </c>
      <c r="E18" s="559">
        <v>0</v>
      </c>
      <c r="F18" s="559">
        <v>0</v>
      </c>
      <c r="G18" s="559">
        <v>0</v>
      </c>
      <c r="H18" s="559">
        <v>0</v>
      </c>
      <c r="I18" s="559">
        <v>0</v>
      </c>
      <c r="J18" s="559">
        <v>0</v>
      </c>
      <c r="K18" s="559">
        <v>0</v>
      </c>
      <c r="L18" s="559">
        <v>0</v>
      </c>
      <c r="M18" s="559">
        <v>0</v>
      </c>
      <c r="N18" s="559">
        <v>0</v>
      </c>
      <c r="O18" s="559">
        <v>0</v>
      </c>
      <c r="P18" s="559">
        <v>0</v>
      </c>
      <c r="Q18" s="559">
        <v>0</v>
      </c>
      <c r="R18" s="559">
        <v>0</v>
      </c>
      <c r="S18" s="559">
        <v>0</v>
      </c>
      <c r="T18" s="559">
        <v>0</v>
      </c>
      <c r="U18" s="559">
        <v>0</v>
      </c>
      <c r="V18" s="559">
        <v>0</v>
      </c>
      <c r="W18" s="559">
        <v>0</v>
      </c>
      <c r="X18" s="559">
        <v>0</v>
      </c>
      <c r="Y18" s="559">
        <v>0</v>
      </c>
      <c r="Z18" s="581">
        <v>11</v>
      </c>
      <c r="AA18" s="559">
        <v>0</v>
      </c>
      <c r="AB18" s="559">
        <v>0</v>
      </c>
      <c r="AC18" s="559">
        <v>0</v>
      </c>
      <c r="AD18" s="559">
        <v>0</v>
      </c>
      <c r="AE18" s="559">
        <v>0</v>
      </c>
      <c r="AF18" s="559">
        <v>0</v>
      </c>
      <c r="AG18" s="559">
        <v>0</v>
      </c>
      <c r="AH18" s="559">
        <v>0</v>
      </c>
      <c r="AI18" s="559">
        <v>0</v>
      </c>
      <c r="AJ18" s="559">
        <v>0</v>
      </c>
      <c r="AK18" s="559">
        <v>0</v>
      </c>
      <c r="AL18" s="483">
        <f>AN18+AP18+AR18+AT18+AV18+AX18+AZ18+BB18+BD18+BF18+BH18+'[1]9. 법정감염병발생및사망'!BJ18+'[1]9. 법정감염병발생및사망'!BL18+'[1]9. 법정감염병발생및사망'!BN18+'[1]9. 법정감염병발생및사망'!BP18+'[1]9. 법정감염병발생및사망'!BR18+'[1]9. 법정감염병발생및사망'!BT18+'[1]9. 법정감염병발생및사망'!BV18+'[1]9. 법정감염병발생및사망'!BX18+'[1]9. 법정감염병발생및사망'!BZ18+'[1]9. 법정감염병발생및사망'!CB18+'[1]9. 법정감염병발생및사망'!CD18</f>
        <v>10</v>
      </c>
      <c r="AM18" s="483">
        <v>1</v>
      </c>
      <c r="AN18" s="587">
        <v>6</v>
      </c>
      <c r="AO18" s="587">
        <v>1</v>
      </c>
      <c r="AP18" s="587">
        <v>3</v>
      </c>
      <c r="AQ18" s="587">
        <v>0</v>
      </c>
      <c r="AR18" s="587">
        <v>0</v>
      </c>
      <c r="AS18" s="587">
        <v>0</v>
      </c>
      <c r="AT18" s="587">
        <v>0</v>
      </c>
      <c r="AU18" s="587">
        <v>0</v>
      </c>
      <c r="AV18" s="587">
        <v>0</v>
      </c>
      <c r="AW18" s="587">
        <v>0</v>
      </c>
      <c r="AX18" s="587">
        <v>0</v>
      </c>
      <c r="AY18" s="587">
        <v>0</v>
      </c>
      <c r="AZ18" s="587">
        <v>0</v>
      </c>
      <c r="BA18" s="587">
        <v>0</v>
      </c>
      <c r="BB18" s="587">
        <v>1</v>
      </c>
      <c r="BC18" s="587">
        <v>0</v>
      </c>
      <c r="BD18" s="587">
        <v>0</v>
      </c>
      <c r="BE18" s="587">
        <v>0</v>
      </c>
      <c r="BF18" s="587">
        <v>0</v>
      </c>
      <c r="BG18" s="587">
        <v>0</v>
      </c>
      <c r="BH18" s="587">
        <v>0</v>
      </c>
      <c r="BI18" s="587">
        <v>0</v>
      </c>
      <c r="BJ18" s="587">
        <v>0</v>
      </c>
      <c r="BK18" s="587">
        <v>0</v>
      </c>
      <c r="BL18" s="587">
        <v>0</v>
      </c>
      <c r="BM18" s="587">
        <v>0</v>
      </c>
      <c r="BN18" s="587">
        <v>0</v>
      </c>
      <c r="BO18" s="587">
        <v>0</v>
      </c>
      <c r="BP18" s="587">
        <v>0</v>
      </c>
      <c r="BQ18" s="587">
        <v>0</v>
      </c>
      <c r="BR18" s="587">
        <v>0</v>
      </c>
      <c r="BS18" s="587">
        <v>0</v>
      </c>
      <c r="BT18" s="587">
        <v>0</v>
      </c>
      <c r="BU18" s="587">
        <v>0</v>
      </c>
      <c r="BV18" s="587">
        <v>0</v>
      </c>
      <c r="BW18" s="587">
        <v>0</v>
      </c>
      <c r="BX18" s="587">
        <v>0</v>
      </c>
      <c r="BY18" s="587">
        <v>0</v>
      </c>
      <c r="BZ18" s="587">
        <v>0</v>
      </c>
      <c r="CA18" s="587">
        <v>0</v>
      </c>
      <c r="CB18" s="587">
        <v>0</v>
      </c>
      <c r="CC18" s="587">
        <v>0</v>
      </c>
      <c r="CD18" s="587">
        <v>0</v>
      </c>
      <c r="CE18" s="587">
        <v>0</v>
      </c>
      <c r="CF18" s="434">
        <f t="shared" ref="CF18:CF29" si="0">CH18+CJ18+CL18+CN18+CP18+CR18+CT18+CV18+CX18+CZ18+DB18+DD18+DF18+DH18+DJ18+DL18+DJ18+DN18+DP18+DR18+DT18+DV18+DX18+DZ18+EB18+ED18+EF18</f>
        <v>6</v>
      </c>
      <c r="CG18" s="587">
        <v>0</v>
      </c>
      <c r="CH18" s="587">
        <v>0</v>
      </c>
      <c r="CI18" s="587">
        <v>0</v>
      </c>
      <c r="CJ18" s="587">
        <v>0</v>
      </c>
      <c r="CK18" s="587">
        <v>0</v>
      </c>
      <c r="CL18" s="587">
        <v>0</v>
      </c>
      <c r="CM18" s="587">
        <v>0</v>
      </c>
      <c r="CN18" s="587">
        <v>3</v>
      </c>
      <c r="CO18" s="587">
        <v>0</v>
      </c>
      <c r="CP18" s="587">
        <v>0</v>
      </c>
      <c r="CQ18" s="587">
        <v>0</v>
      </c>
      <c r="CR18" s="587">
        <v>0</v>
      </c>
      <c r="CS18" s="587">
        <v>0</v>
      </c>
      <c r="CT18" s="587">
        <v>0</v>
      </c>
      <c r="CU18" s="587">
        <v>0</v>
      </c>
      <c r="CV18" s="587">
        <v>0</v>
      </c>
      <c r="CW18" s="587">
        <v>0</v>
      </c>
      <c r="CX18" s="587">
        <v>0</v>
      </c>
      <c r="CY18" s="587">
        <v>0</v>
      </c>
      <c r="CZ18" s="587">
        <v>3</v>
      </c>
      <c r="DA18" s="587">
        <v>0</v>
      </c>
      <c r="DB18" s="587">
        <v>0</v>
      </c>
      <c r="DC18" s="587">
        <v>0</v>
      </c>
      <c r="DD18" s="587">
        <v>0</v>
      </c>
      <c r="DE18" s="587">
        <v>0</v>
      </c>
      <c r="DF18" s="587">
        <v>0</v>
      </c>
      <c r="DG18" s="587">
        <v>0</v>
      </c>
      <c r="DH18" s="587">
        <v>0</v>
      </c>
      <c r="DI18" s="587">
        <v>0</v>
      </c>
      <c r="DJ18" s="587">
        <v>0</v>
      </c>
      <c r="DK18" s="587">
        <v>0</v>
      </c>
      <c r="DL18" s="587">
        <v>0</v>
      </c>
      <c r="DM18" s="587">
        <v>0</v>
      </c>
      <c r="DN18" s="587">
        <v>0</v>
      </c>
      <c r="DO18" s="587">
        <v>0</v>
      </c>
      <c r="DP18" s="587">
        <v>0</v>
      </c>
      <c r="DQ18" s="587">
        <v>0</v>
      </c>
      <c r="DR18" s="587">
        <v>0</v>
      </c>
      <c r="DS18" s="587">
        <v>0</v>
      </c>
      <c r="DT18" s="587">
        <v>0</v>
      </c>
      <c r="DU18" s="587">
        <v>0</v>
      </c>
      <c r="DV18" s="587">
        <v>0</v>
      </c>
      <c r="DW18" s="587">
        <v>0</v>
      </c>
      <c r="DX18" s="587">
        <v>0</v>
      </c>
      <c r="DY18" s="587">
        <v>0</v>
      </c>
      <c r="DZ18" s="587">
        <v>0</v>
      </c>
      <c r="EA18" s="587">
        <v>0</v>
      </c>
      <c r="EB18" s="587">
        <v>0</v>
      </c>
      <c r="EC18" s="587">
        <v>0</v>
      </c>
      <c r="ED18" s="587">
        <v>0</v>
      </c>
      <c r="EE18" s="587">
        <v>0</v>
      </c>
      <c r="EF18" s="587">
        <v>0</v>
      </c>
      <c r="EG18" s="587">
        <v>0</v>
      </c>
      <c r="EH18" s="587">
        <v>0</v>
      </c>
      <c r="EI18" s="587">
        <v>0</v>
      </c>
      <c r="EJ18" s="66"/>
      <c r="EK18" s="66"/>
      <c r="EL18" s="66"/>
      <c r="EM18" s="66"/>
    </row>
    <row r="19" spans="1:151" s="12" customFormat="1" ht="20.100000000000001" customHeight="1">
      <c r="A19" s="246" t="s">
        <v>87</v>
      </c>
      <c r="B19" s="581">
        <v>2</v>
      </c>
      <c r="C19" s="559">
        <v>0</v>
      </c>
      <c r="D19" s="559">
        <v>0</v>
      </c>
      <c r="E19" s="559">
        <v>0</v>
      </c>
      <c r="F19" s="559">
        <v>0</v>
      </c>
      <c r="G19" s="559">
        <v>0</v>
      </c>
      <c r="H19" s="559">
        <v>0</v>
      </c>
      <c r="I19" s="559">
        <v>0</v>
      </c>
      <c r="J19" s="559">
        <v>0</v>
      </c>
      <c r="K19" s="559">
        <v>0</v>
      </c>
      <c r="L19" s="559">
        <v>0</v>
      </c>
      <c r="M19" s="559">
        <v>0</v>
      </c>
      <c r="N19" s="559">
        <v>0</v>
      </c>
      <c r="O19" s="559">
        <v>0</v>
      </c>
      <c r="P19" s="559">
        <v>0</v>
      </c>
      <c r="Q19" s="559">
        <v>0</v>
      </c>
      <c r="R19" s="559">
        <v>0</v>
      </c>
      <c r="S19" s="559">
        <v>0</v>
      </c>
      <c r="T19" s="559">
        <v>0</v>
      </c>
      <c r="U19" s="559">
        <v>0</v>
      </c>
      <c r="V19" s="559">
        <v>0</v>
      </c>
      <c r="W19" s="559">
        <v>0</v>
      </c>
      <c r="X19" s="559">
        <v>0</v>
      </c>
      <c r="Y19" s="559">
        <v>0</v>
      </c>
      <c r="Z19" s="581">
        <v>2</v>
      </c>
      <c r="AA19" s="559">
        <v>0</v>
      </c>
      <c r="AB19" s="559">
        <v>0</v>
      </c>
      <c r="AC19" s="559">
        <v>0</v>
      </c>
      <c r="AD19" s="559">
        <v>0</v>
      </c>
      <c r="AE19" s="559">
        <v>0</v>
      </c>
      <c r="AF19" s="559">
        <v>0</v>
      </c>
      <c r="AG19" s="559">
        <v>0</v>
      </c>
      <c r="AH19" s="559">
        <v>0</v>
      </c>
      <c r="AI19" s="559">
        <v>0</v>
      </c>
      <c r="AJ19" s="559">
        <v>0</v>
      </c>
      <c r="AK19" s="559">
        <v>0</v>
      </c>
      <c r="AL19" s="483">
        <f>AN19+AP19+AR19+AT19+AV19+AX19+AZ19+BB19+BD19+BF19+BH19+'[1]9. 법정감염병발생및사망'!BJ19+'[1]9. 법정감염병발생및사망'!BL19+'[1]9. 법정감염병발생및사망'!BN19+'[1]9. 법정감염병발생및사망'!BP19+'[1]9. 법정감염병발생및사망'!BR19+'[1]9. 법정감염병발생및사망'!BT19+'[1]9. 법정감염병발생및사망'!BV19+'[1]9. 법정감염병발생및사망'!BX19+'[1]9. 법정감염병발생및사망'!BZ19+'[1]9. 법정감염병발생및사망'!CB19+'[1]9. 법정감염병발생및사망'!CD19</f>
        <v>4</v>
      </c>
      <c r="AM19" s="483">
        <f t="shared" ref="AM19:AM28" si="1">AO19+AQ19+AS19+AU19+AW19+AY19+BA19+BC19+BE19+BG19+BI19+BK19+BM19+BO19+BQ19+BS19+BU19+BW19+BY19+CA19+CC19+CE19</f>
        <v>0</v>
      </c>
      <c r="AN19" s="587">
        <v>2</v>
      </c>
      <c r="AO19" s="587">
        <v>0</v>
      </c>
      <c r="AP19" s="587">
        <v>0</v>
      </c>
      <c r="AQ19" s="587">
        <v>0</v>
      </c>
      <c r="AR19" s="587">
        <v>0</v>
      </c>
      <c r="AS19" s="587">
        <v>0</v>
      </c>
      <c r="AT19" s="587">
        <v>0</v>
      </c>
      <c r="AU19" s="587">
        <v>0</v>
      </c>
      <c r="AV19" s="587">
        <v>0</v>
      </c>
      <c r="AW19" s="587">
        <v>0</v>
      </c>
      <c r="AX19" s="587">
        <v>0</v>
      </c>
      <c r="AY19" s="587">
        <v>0</v>
      </c>
      <c r="AZ19" s="587">
        <v>0</v>
      </c>
      <c r="BA19" s="587">
        <v>0</v>
      </c>
      <c r="BB19" s="587">
        <v>0</v>
      </c>
      <c r="BC19" s="587">
        <v>0</v>
      </c>
      <c r="BD19" s="588">
        <v>0</v>
      </c>
      <c r="BE19" s="587">
        <v>0</v>
      </c>
      <c r="BF19" s="587">
        <v>0</v>
      </c>
      <c r="BG19" s="587">
        <v>0</v>
      </c>
      <c r="BH19" s="587">
        <v>2</v>
      </c>
      <c r="BI19" s="587">
        <v>0</v>
      </c>
      <c r="BJ19" s="587">
        <v>0</v>
      </c>
      <c r="BK19" s="587">
        <v>0</v>
      </c>
      <c r="BL19" s="587">
        <v>0</v>
      </c>
      <c r="BM19" s="587">
        <v>0</v>
      </c>
      <c r="BN19" s="587">
        <v>0</v>
      </c>
      <c r="BO19" s="587">
        <v>0</v>
      </c>
      <c r="BP19" s="587">
        <v>0</v>
      </c>
      <c r="BQ19" s="587">
        <v>0</v>
      </c>
      <c r="BR19" s="587">
        <v>0</v>
      </c>
      <c r="BS19" s="587">
        <v>0</v>
      </c>
      <c r="BT19" s="587">
        <v>0</v>
      </c>
      <c r="BU19" s="587">
        <v>0</v>
      </c>
      <c r="BV19" s="587">
        <v>0</v>
      </c>
      <c r="BW19" s="587">
        <v>0</v>
      </c>
      <c r="BX19" s="587">
        <v>0</v>
      </c>
      <c r="BY19" s="587">
        <v>0</v>
      </c>
      <c r="BZ19" s="587">
        <v>0</v>
      </c>
      <c r="CA19" s="587">
        <v>0</v>
      </c>
      <c r="CB19" s="587">
        <v>0</v>
      </c>
      <c r="CC19" s="587">
        <v>0</v>
      </c>
      <c r="CD19" s="587">
        <v>0</v>
      </c>
      <c r="CE19" s="587">
        <v>0</v>
      </c>
      <c r="CF19" s="434">
        <f t="shared" si="0"/>
        <v>3</v>
      </c>
      <c r="CG19" s="587">
        <v>0</v>
      </c>
      <c r="CH19" s="587">
        <v>0</v>
      </c>
      <c r="CI19" s="587">
        <v>0</v>
      </c>
      <c r="CJ19" s="587">
        <v>0</v>
      </c>
      <c r="CK19" s="587">
        <v>0</v>
      </c>
      <c r="CL19" s="587">
        <v>0</v>
      </c>
      <c r="CM19" s="587">
        <v>0</v>
      </c>
      <c r="CN19" s="587">
        <v>0</v>
      </c>
      <c r="CO19" s="587">
        <v>0</v>
      </c>
      <c r="CP19" s="587">
        <v>0</v>
      </c>
      <c r="CQ19" s="587">
        <v>0</v>
      </c>
      <c r="CR19" s="587">
        <v>0</v>
      </c>
      <c r="CS19" s="587">
        <v>0</v>
      </c>
      <c r="CT19" s="587">
        <v>0</v>
      </c>
      <c r="CU19" s="587">
        <v>0</v>
      </c>
      <c r="CV19" s="587">
        <v>0</v>
      </c>
      <c r="CW19" s="587">
        <v>0</v>
      </c>
      <c r="CX19" s="587">
        <v>0</v>
      </c>
      <c r="CY19" s="587">
        <v>0</v>
      </c>
      <c r="CZ19" s="587">
        <v>3</v>
      </c>
      <c r="DA19" s="587">
        <v>0</v>
      </c>
      <c r="DB19" s="587">
        <v>0</v>
      </c>
      <c r="DC19" s="587">
        <v>0</v>
      </c>
      <c r="DD19" s="587">
        <v>0</v>
      </c>
      <c r="DE19" s="587">
        <v>0</v>
      </c>
      <c r="DF19" s="587">
        <v>0</v>
      </c>
      <c r="DG19" s="587">
        <v>0</v>
      </c>
      <c r="DH19" s="587">
        <v>0</v>
      </c>
      <c r="DI19" s="587">
        <v>0</v>
      </c>
      <c r="DJ19" s="587">
        <v>0</v>
      </c>
      <c r="DK19" s="587">
        <v>0</v>
      </c>
      <c r="DL19" s="587">
        <v>0</v>
      </c>
      <c r="DM19" s="587">
        <v>0</v>
      </c>
      <c r="DN19" s="587">
        <v>0</v>
      </c>
      <c r="DO19" s="587">
        <v>0</v>
      </c>
      <c r="DP19" s="587">
        <v>0</v>
      </c>
      <c r="DQ19" s="587">
        <v>0</v>
      </c>
      <c r="DR19" s="587">
        <v>0</v>
      </c>
      <c r="DS19" s="587">
        <v>0</v>
      </c>
      <c r="DT19" s="587">
        <v>0</v>
      </c>
      <c r="DU19" s="587">
        <v>0</v>
      </c>
      <c r="DV19" s="587">
        <v>0</v>
      </c>
      <c r="DW19" s="587">
        <v>0</v>
      </c>
      <c r="DX19" s="587">
        <v>0</v>
      </c>
      <c r="DY19" s="587">
        <v>0</v>
      </c>
      <c r="DZ19" s="587">
        <v>0</v>
      </c>
      <c r="EA19" s="587">
        <v>0</v>
      </c>
      <c r="EB19" s="587">
        <v>0</v>
      </c>
      <c r="EC19" s="587">
        <v>0</v>
      </c>
      <c r="ED19" s="587">
        <v>0</v>
      </c>
      <c r="EE19" s="587">
        <v>0</v>
      </c>
      <c r="EF19" s="587">
        <v>0</v>
      </c>
      <c r="EG19" s="587">
        <v>0</v>
      </c>
      <c r="EH19" s="587">
        <v>0</v>
      </c>
      <c r="EI19" s="587">
        <v>0</v>
      </c>
      <c r="EJ19" s="597"/>
      <c r="EK19" s="597"/>
      <c r="EL19" s="597"/>
      <c r="EM19" s="597"/>
      <c r="EN19" s="597"/>
      <c r="EO19" s="597"/>
      <c r="EP19" s="597"/>
      <c r="EQ19" s="597"/>
      <c r="ER19" s="597"/>
      <c r="ES19" s="597"/>
      <c r="ET19" s="597"/>
    </row>
    <row r="20" spans="1:151" s="12" customFormat="1" ht="20.100000000000001" customHeight="1">
      <c r="A20" s="246" t="s">
        <v>75</v>
      </c>
      <c r="B20" s="581">
        <v>0</v>
      </c>
      <c r="C20" s="559">
        <v>0</v>
      </c>
      <c r="D20" s="559">
        <v>0</v>
      </c>
      <c r="E20" s="559">
        <v>0</v>
      </c>
      <c r="F20" s="559">
        <v>0</v>
      </c>
      <c r="G20" s="559">
        <v>0</v>
      </c>
      <c r="H20" s="559">
        <v>0</v>
      </c>
      <c r="I20" s="559">
        <v>0</v>
      </c>
      <c r="J20" s="559">
        <v>0</v>
      </c>
      <c r="K20" s="559">
        <v>0</v>
      </c>
      <c r="L20" s="559">
        <v>0</v>
      </c>
      <c r="M20" s="559">
        <v>0</v>
      </c>
      <c r="N20" s="559">
        <v>0</v>
      </c>
      <c r="O20" s="559">
        <v>0</v>
      </c>
      <c r="P20" s="559">
        <v>0</v>
      </c>
      <c r="Q20" s="559">
        <v>0</v>
      </c>
      <c r="R20" s="559">
        <v>0</v>
      </c>
      <c r="S20" s="559">
        <v>0</v>
      </c>
      <c r="T20" s="559">
        <v>0</v>
      </c>
      <c r="U20" s="559">
        <v>0</v>
      </c>
      <c r="V20" s="559">
        <v>0</v>
      </c>
      <c r="W20" s="559">
        <v>0</v>
      </c>
      <c r="X20" s="559">
        <v>0</v>
      </c>
      <c r="Y20" s="559">
        <v>0</v>
      </c>
      <c r="Z20" s="581">
        <v>0</v>
      </c>
      <c r="AA20" s="559">
        <v>0</v>
      </c>
      <c r="AB20" s="559">
        <v>0</v>
      </c>
      <c r="AC20" s="559">
        <v>0</v>
      </c>
      <c r="AD20" s="559">
        <v>0</v>
      </c>
      <c r="AE20" s="559">
        <v>0</v>
      </c>
      <c r="AF20" s="559">
        <v>0</v>
      </c>
      <c r="AG20" s="559">
        <v>0</v>
      </c>
      <c r="AH20" s="559">
        <v>0</v>
      </c>
      <c r="AI20" s="559">
        <v>0</v>
      </c>
      <c r="AJ20" s="559">
        <v>0</v>
      </c>
      <c r="AK20" s="559">
        <v>0</v>
      </c>
      <c r="AL20" s="483">
        <f>AN20+AP20+AR20+AT20+AV20+AX20+AZ20+BB20+BD20+BF20+BH20+'[1]9. 법정감염병발생및사망'!BJ20+'[1]9. 법정감염병발생및사망'!BL20+'[1]9. 법정감염병발생및사망'!BN20+'[1]9. 법정감염병발생및사망'!BP20+'[1]9. 법정감염병발생및사망'!BR20+'[1]9. 법정감염병발생및사망'!BT20+'[1]9. 법정감염병발생및사망'!BV20+'[1]9. 법정감염병발생및사망'!BX20+'[1]9. 법정감염병발생및사망'!BZ20+'[1]9. 법정감염병발생및사망'!CB20+'[1]9. 법정감염병발생및사망'!CD20</f>
        <v>7</v>
      </c>
      <c r="AM20" s="483">
        <f t="shared" si="1"/>
        <v>0</v>
      </c>
      <c r="AN20" s="587">
        <v>6</v>
      </c>
      <c r="AO20" s="587">
        <v>0</v>
      </c>
      <c r="AP20" s="587">
        <v>1</v>
      </c>
      <c r="AQ20" s="587">
        <v>0</v>
      </c>
      <c r="AR20" s="587">
        <v>0</v>
      </c>
      <c r="AS20" s="587">
        <v>0</v>
      </c>
      <c r="AT20" s="587">
        <v>0</v>
      </c>
      <c r="AU20" s="587">
        <v>0</v>
      </c>
      <c r="AV20" s="587">
        <v>0</v>
      </c>
      <c r="AW20" s="587">
        <v>0</v>
      </c>
      <c r="AX20" s="587">
        <v>0</v>
      </c>
      <c r="AY20" s="587">
        <v>0</v>
      </c>
      <c r="AZ20" s="587">
        <v>0</v>
      </c>
      <c r="BA20" s="587">
        <v>0</v>
      </c>
      <c r="BB20" s="587">
        <v>0</v>
      </c>
      <c r="BC20" s="587">
        <v>0</v>
      </c>
      <c r="BD20" s="588">
        <v>0</v>
      </c>
      <c r="BE20" s="587">
        <v>0</v>
      </c>
      <c r="BF20" s="587">
        <v>0</v>
      </c>
      <c r="BG20" s="587">
        <v>0</v>
      </c>
      <c r="BH20" s="587">
        <v>0</v>
      </c>
      <c r="BI20" s="587">
        <v>0</v>
      </c>
      <c r="BJ20" s="587">
        <v>0</v>
      </c>
      <c r="BK20" s="587">
        <v>0</v>
      </c>
      <c r="BL20" s="587">
        <v>0</v>
      </c>
      <c r="BM20" s="587">
        <v>0</v>
      </c>
      <c r="BN20" s="587">
        <v>0</v>
      </c>
      <c r="BO20" s="587">
        <v>0</v>
      </c>
      <c r="BP20" s="587">
        <v>0</v>
      </c>
      <c r="BQ20" s="587">
        <v>0</v>
      </c>
      <c r="BR20" s="587">
        <v>0</v>
      </c>
      <c r="BS20" s="587">
        <v>0</v>
      </c>
      <c r="BT20" s="587">
        <v>0</v>
      </c>
      <c r="BU20" s="587">
        <v>0</v>
      </c>
      <c r="BV20" s="587">
        <v>0</v>
      </c>
      <c r="BW20" s="587">
        <v>0</v>
      </c>
      <c r="BX20" s="587">
        <v>0</v>
      </c>
      <c r="BY20" s="587">
        <v>0</v>
      </c>
      <c r="BZ20" s="587">
        <v>0</v>
      </c>
      <c r="CA20" s="587">
        <v>0</v>
      </c>
      <c r="CB20" s="587">
        <v>0</v>
      </c>
      <c r="CC20" s="587">
        <v>0</v>
      </c>
      <c r="CD20" s="587">
        <v>0</v>
      </c>
      <c r="CE20" s="587">
        <v>0</v>
      </c>
      <c r="CF20" s="434">
        <f t="shared" si="0"/>
        <v>6</v>
      </c>
      <c r="CG20" s="587">
        <v>0</v>
      </c>
      <c r="CH20" s="587">
        <v>0</v>
      </c>
      <c r="CI20" s="587">
        <v>0</v>
      </c>
      <c r="CJ20" s="587">
        <v>0</v>
      </c>
      <c r="CK20" s="587">
        <v>0</v>
      </c>
      <c r="CL20" s="587">
        <v>0</v>
      </c>
      <c r="CM20" s="587">
        <v>0</v>
      </c>
      <c r="CN20" s="587">
        <v>0</v>
      </c>
      <c r="CO20" s="587">
        <v>0</v>
      </c>
      <c r="CP20" s="587">
        <v>0</v>
      </c>
      <c r="CQ20" s="587">
        <v>0</v>
      </c>
      <c r="CR20" s="587">
        <v>0</v>
      </c>
      <c r="CS20" s="587">
        <v>0</v>
      </c>
      <c r="CT20" s="587">
        <v>0</v>
      </c>
      <c r="CU20" s="587">
        <v>0</v>
      </c>
      <c r="CV20" s="587">
        <v>0</v>
      </c>
      <c r="CW20" s="587">
        <v>0</v>
      </c>
      <c r="CX20" s="587">
        <v>0</v>
      </c>
      <c r="CY20" s="587">
        <v>0</v>
      </c>
      <c r="CZ20" s="587">
        <v>5</v>
      </c>
      <c r="DA20" s="587">
        <v>0</v>
      </c>
      <c r="DB20" s="587">
        <v>0</v>
      </c>
      <c r="DC20" s="587">
        <v>0</v>
      </c>
      <c r="DD20" s="587">
        <v>0</v>
      </c>
      <c r="DE20" s="587">
        <v>0</v>
      </c>
      <c r="DF20" s="587">
        <v>0</v>
      </c>
      <c r="DG20" s="587">
        <v>0</v>
      </c>
      <c r="DH20" s="587">
        <v>0</v>
      </c>
      <c r="DI20" s="587">
        <v>0</v>
      </c>
      <c r="DJ20" s="587">
        <v>0</v>
      </c>
      <c r="DK20" s="587">
        <v>0</v>
      </c>
      <c r="DL20" s="587">
        <v>0</v>
      </c>
      <c r="DM20" s="587">
        <v>0</v>
      </c>
      <c r="DN20" s="587">
        <v>0</v>
      </c>
      <c r="DO20" s="587">
        <v>0</v>
      </c>
      <c r="DP20" s="587">
        <v>0</v>
      </c>
      <c r="DQ20" s="587">
        <v>0</v>
      </c>
      <c r="DR20" s="587">
        <v>0</v>
      </c>
      <c r="DS20" s="587">
        <v>0</v>
      </c>
      <c r="DT20" s="587">
        <v>0</v>
      </c>
      <c r="DU20" s="587">
        <v>0</v>
      </c>
      <c r="DV20" s="587">
        <v>0</v>
      </c>
      <c r="DW20" s="587">
        <v>0</v>
      </c>
      <c r="DX20" s="587">
        <v>0</v>
      </c>
      <c r="DY20" s="587">
        <v>0</v>
      </c>
      <c r="DZ20" s="587">
        <v>0</v>
      </c>
      <c r="EA20" s="587">
        <v>0</v>
      </c>
      <c r="EB20" s="587">
        <v>0</v>
      </c>
      <c r="EC20" s="587">
        <v>0</v>
      </c>
      <c r="ED20" s="587">
        <v>1</v>
      </c>
      <c r="EE20" s="587">
        <v>0</v>
      </c>
      <c r="EF20" s="587">
        <v>0</v>
      </c>
      <c r="EG20" s="587">
        <v>0</v>
      </c>
      <c r="EH20" s="587">
        <v>0</v>
      </c>
      <c r="EI20" s="587">
        <v>0</v>
      </c>
      <c r="EJ20" s="597"/>
      <c r="EK20" s="597"/>
      <c r="EL20" s="597"/>
      <c r="EM20" s="597"/>
      <c r="EN20" s="597"/>
      <c r="EO20" s="597"/>
      <c r="EP20" s="597"/>
      <c r="EQ20" s="597"/>
      <c r="ER20" s="597"/>
      <c r="ES20" s="597"/>
      <c r="ET20" s="597"/>
    </row>
    <row r="21" spans="1:151" s="12" customFormat="1" ht="20.100000000000001" customHeight="1">
      <c r="A21" s="246" t="s">
        <v>77</v>
      </c>
      <c r="B21" s="581">
        <v>10</v>
      </c>
      <c r="C21" s="559">
        <v>0</v>
      </c>
      <c r="D21" s="559">
        <v>0</v>
      </c>
      <c r="E21" s="559">
        <v>0</v>
      </c>
      <c r="F21" s="559">
        <v>0</v>
      </c>
      <c r="G21" s="559">
        <v>0</v>
      </c>
      <c r="H21" s="559">
        <v>0</v>
      </c>
      <c r="I21" s="559">
        <v>0</v>
      </c>
      <c r="J21" s="559">
        <v>0</v>
      </c>
      <c r="K21" s="559">
        <v>0</v>
      </c>
      <c r="L21" s="559">
        <v>0</v>
      </c>
      <c r="M21" s="559">
        <v>0</v>
      </c>
      <c r="N21" s="559">
        <v>0</v>
      </c>
      <c r="O21" s="559">
        <v>0</v>
      </c>
      <c r="P21" s="559">
        <v>0</v>
      </c>
      <c r="Q21" s="559">
        <v>0</v>
      </c>
      <c r="R21" s="559">
        <v>0</v>
      </c>
      <c r="S21" s="559">
        <v>0</v>
      </c>
      <c r="T21" s="559">
        <v>0</v>
      </c>
      <c r="U21" s="559">
        <v>0</v>
      </c>
      <c r="V21" s="559">
        <v>0</v>
      </c>
      <c r="W21" s="559">
        <v>0</v>
      </c>
      <c r="X21" s="559">
        <v>0</v>
      </c>
      <c r="Y21" s="559">
        <v>0</v>
      </c>
      <c r="Z21" s="581">
        <v>10</v>
      </c>
      <c r="AA21" s="559">
        <v>0</v>
      </c>
      <c r="AB21" s="559">
        <v>0</v>
      </c>
      <c r="AC21" s="559">
        <v>0</v>
      </c>
      <c r="AD21" s="559">
        <v>0</v>
      </c>
      <c r="AE21" s="559">
        <v>0</v>
      </c>
      <c r="AF21" s="559">
        <v>0</v>
      </c>
      <c r="AG21" s="559">
        <v>0</v>
      </c>
      <c r="AH21" s="559">
        <v>0</v>
      </c>
      <c r="AI21" s="559">
        <v>0</v>
      </c>
      <c r="AJ21" s="559">
        <v>0</v>
      </c>
      <c r="AK21" s="559">
        <v>0</v>
      </c>
      <c r="AL21" s="483">
        <f>AN21+AP21+AR21+AT21+AV21+AX21+AZ21+BB21+BD21+BF21+BH21+'[1]9. 법정감염병발생및사망'!BJ21+'[1]9. 법정감염병발생및사망'!BL21+'[1]9. 법정감염병발생및사망'!BN21+'[1]9. 법정감염병발생및사망'!BP21+'[1]9. 법정감염병발생및사망'!BR21+'[1]9. 법정감염병발생및사망'!BT21+'[1]9. 법정감염병발생및사망'!BV21+'[1]9. 법정감염병발생및사망'!BX21+'[1]9. 법정감염병발생및사망'!BZ21+'[1]9. 법정감염병발생및사망'!CB21+'[1]9. 법정감염병발생및사망'!CD21</f>
        <v>3</v>
      </c>
      <c r="AM21" s="483">
        <f t="shared" si="1"/>
        <v>0</v>
      </c>
      <c r="AN21" s="587">
        <v>2</v>
      </c>
      <c r="AO21" s="587">
        <v>0</v>
      </c>
      <c r="AP21" s="587">
        <v>0</v>
      </c>
      <c r="AQ21" s="587">
        <v>0</v>
      </c>
      <c r="AR21" s="587">
        <v>0</v>
      </c>
      <c r="AS21" s="587">
        <v>0</v>
      </c>
      <c r="AT21" s="587">
        <v>0</v>
      </c>
      <c r="AU21" s="587">
        <v>0</v>
      </c>
      <c r="AV21" s="587">
        <v>0</v>
      </c>
      <c r="AW21" s="587">
        <v>0</v>
      </c>
      <c r="AX21" s="587">
        <v>0</v>
      </c>
      <c r="AY21" s="587">
        <v>0</v>
      </c>
      <c r="AZ21" s="587">
        <v>0</v>
      </c>
      <c r="BA21" s="587">
        <v>0</v>
      </c>
      <c r="BB21" s="587">
        <v>0</v>
      </c>
      <c r="BC21" s="587">
        <v>0</v>
      </c>
      <c r="BD21" s="588">
        <v>0</v>
      </c>
      <c r="BE21" s="587">
        <v>0</v>
      </c>
      <c r="BF21" s="587">
        <v>0</v>
      </c>
      <c r="BG21" s="587">
        <v>0</v>
      </c>
      <c r="BH21" s="587">
        <v>1</v>
      </c>
      <c r="BI21" s="587">
        <v>0</v>
      </c>
      <c r="BJ21" s="587">
        <v>0</v>
      </c>
      <c r="BK21" s="587">
        <v>0</v>
      </c>
      <c r="BL21" s="587">
        <v>0</v>
      </c>
      <c r="BM21" s="587">
        <v>0</v>
      </c>
      <c r="BN21" s="587">
        <v>0</v>
      </c>
      <c r="BO21" s="587">
        <v>0</v>
      </c>
      <c r="BP21" s="587">
        <v>0</v>
      </c>
      <c r="BQ21" s="587">
        <v>0</v>
      </c>
      <c r="BR21" s="587">
        <v>0</v>
      </c>
      <c r="BS21" s="587">
        <v>0</v>
      </c>
      <c r="BT21" s="587">
        <v>0</v>
      </c>
      <c r="BU21" s="587">
        <v>0</v>
      </c>
      <c r="BV21" s="587">
        <v>0</v>
      </c>
      <c r="BW21" s="587">
        <v>0</v>
      </c>
      <c r="BX21" s="587">
        <v>0</v>
      </c>
      <c r="BY21" s="587">
        <v>0</v>
      </c>
      <c r="BZ21" s="587">
        <v>0</v>
      </c>
      <c r="CA21" s="587">
        <v>0</v>
      </c>
      <c r="CB21" s="587">
        <v>0</v>
      </c>
      <c r="CC21" s="587">
        <v>0</v>
      </c>
      <c r="CD21" s="587">
        <v>0</v>
      </c>
      <c r="CE21" s="587">
        <v>0</v>
      </c>
      <c r="CF21" s="434">
        <f t="shared" si="0"/>
        <v>4</v>
      </c>
      <c r="CG21" s="587">
        <v>0</v>
      </c>
      <c r="CH21" s="587">
        <v>0</v>
      </c>
      <c r="CI21" s="587">
        <v>0</v>
      </c>
      <c r="CJ21" s="587">
        <v>0</v>
      </c>
      <c r="CK21" s="587">
        <v>0</v>
      </c>
      <c r="CL21" s="587">
        <v>0</v>
      </c>
      <c r="CM21" s="587">
        <v>0</v>
      </c>
      <c r="CN21" s="587">
        <v>0</v>
      </c>
      <c r="CO21" s="587">
        <v>0</v>
      </c>
      <c r="CP21" s="587">
        <v>0</v>
      </c>
      <c r="CQ21" s="587">
        <v>0</v>
      </c>
      <c r="CR21" s="587">
        <v>0</v>
      </c>
      <c r="CS21" s="587">
        <v>0</v>
      </c>
      <c r="CT21" s="587">
        <v>0</v>
      </c>
      <c r="CU21" s="587">
        <v>0</v>
      </c>
      <c r="CV21" s="587">
        <v>0</v>
      </c>
      <c r="CW21" s="587">
        <v>0</v>
      </c>
      <c r="CX21" s="587">
        <v>0</v>
      </c>
      <c r="CY21" s="587">
        <v>0</v>
      </c>
      <c r="CZ21" s="587">
        <v>3</v>
      </c>
      <c r="DA21" s="587">
        <v>0</v>
      </c>
      <c r="DB21" s="587">
        <v>0</v>
      </c>
      <c r="DC21" s="587">
        <v>0</v>
      </c>
      <c r="DD21" s="587">
        <v>0</v>
      </c>
      <c r="DE21" s="587">
        <v>0</v>
      </c>
      <c r="DF21" s="587">
        <v>0</v>
      </c>
      <c r="DG21" s="587">
        <v>0</v>
      </c>
      <c r="DH21" s="587">
        <v>1</v>
      </c>
      <c r="DI21" s="587">
        <v>0</v>
      </c>
      <c r="DJ21" s="587">
        <v>0</v>
      </c>
      <c r="DK21" s="587">
        <v>0</v>
      </c>
      <c r="DL21" s="587">
        <v>0</v>
      </c>
      <c r="DM21" s="587">
        <v>0</v>
      </c>
      <c r="DN21" s="587">
        <v>0</v>
      </c>
      <c r="DO21" s="587">
        <v>0</v>
      </c>
      <c r="DP21" s="587">
        <v>0</v>
      </c>
      <c r="DQ21" s="587">
        <v>0</v>
      </c>
      <c r="DR21" s="587">
        <v>0</v>
      </c>
      <c r="DS21" s="587">
        <v>0</v>
      </c>
      <c r="DT21" s="587">
        <v>0</v>
      </c>
      <c r="DU21" s="587">
        <v>0</v>
      </c>
      <c r="DV21" s="587">
        <v>0</v>
      </c>
      <c r="DW21" s="587">
        <v>0</v>
      </c>
      <c r="DX21" s="587">
        <v>0</v>
      </c>
      <c r="DY21" s="587">
        <v>0</v>
      </c>
      <c r="DZ21" s="587">
        <v>0</v>
      </c>
      <c r="EA21" s="587">
        <v>0</v>
      </c>
      <c r="EB21" s="587">
        <v>0</v>
      </c>
      <c r="EC21" s="587">
        <v>0</v>
      </c>
      <c r="ED21" s="587">
        <v>0</v>
      </c>
      <c r="EE21" s="587">
        <v>0</v>
      </c>
      <c r="EF21" s="587">
        <v>0</v>
      </c>
      <c r="EG21" s="587">
        <v>0</v>
      </c>
      <c r="EH21" s="587">
        <v>0</v>
      </c>
      <c r="EI21" s="587">
        <v>0</v>
      </c>
      <c r="EJ21" s="597"/>
      <c r="EK21" s="597"/>
      <c r="EL21" s="597"/>
      <c r="EM21" s="597"/>
      <c r="EN21" s="597"/>
      <c r="EO21" s="597"/>
      <c r="EP21" s="597"/>
      <c r="EQ21" s="597"/>
      <c r="ER21" s="597"/>
      <c r="ES21" s="597"/>
      <c r="ET21" s="597"/>
    </row>
    <row r="22" spans="1:151" s="12" customFormat="1" ht="20.100000000000001" customHeight="1">
      <c r="A22" s="246" t="s">
        <v>15</v>
      </c>
      <c r="B22" s="581">
        <v>0</v>
      </c>
      <c r="C22" s="559">
        <v>0</v>
      </c>
      <c r="D22" s="559">
        <v>0</v>
      </c>
      <c r="E22" s="559">
        <v>0</v>
      </c>
      <c r="F22" s="559">
        <v>0</v>
      </c>
      <c r="G22" s="559">
        <v>0</v>
      </c>
      <c r="H22" s="559">
        <v>0</v>
      </c>
      <c r="I22" s="559">
        <v>0</v>
      </c>
      <c r="J22" s="559">
        <v>0</v>
      </c>
      <c r="K22" s="559">
        <v>0</v>
      </c>
      <c r="L22" s="559">
        <v>0</v>
      </c>
      <c r="M22" s="559">
        <v>0</v>
      </c>
      <c r="N22" s="559">
        <v>0</v>
      </c>
      <c r="O22" s="559">
        <v>0</v>
      </c>
      <c r="P22" s="559">
        <v>0</v>
      </c>
      <c r="Q22" s="559">
        <v>0</v>
      </c>
      <c r="R22" s="559">
        <v>0</v>
      </c>
      <c r="S22" s="559">
        <v>0</v>
      </c>
      <c r="T22" s="559">
        <v>0</v>
      </c>
      <c r="U22" s="559">
        <v>0</v>
      </c>
      <c r="V22" s="559">
        <v>0</v>
      </c>
      <c r="W22" s="559">
        <v>0</v>
      </c>
      <c r="X22" s="559">
        <v>0</v>
      </c>
      <c r="Y22" s="559">
        <v>0</v>
      </c>
      <c r="Z22" s="581">
        <v>0</v>
      </c>
      <c r="AA22" s="559">
        <v>0</v>
      </c>
      <c r="AB22" s="559">
        <v>0</v>
      </c>
      <c r="AC22" s="559">
        <v>0</v>
      </c>
      <c r="AD22" s="559">
        <v>0</v>
      </c>
      <c r="AE22" s="559">
        <v>0</v>
      </c>
      <c r="AF22" s="559">
        <v>0</v>
      </c>
      <c r="AG22" s="559">
        <v>0</v>
      </c>
      <c r="AH22" s="559">
        <v>0</v>
      </c>
      <c r="AI22" s="559">
        <v>0</v>
      </c>
      <c r="AJ22" s="559">
        <v>0</v>
      </c>
      <c r="AK22" s="559">
        <v>0</v>
      </c>
      <c r="AL22" s="483">
        <f>AN22+AP22+AR22+AT22+AV22+AX22+AZ22+BB22+BD22+BF22+BH22+'[1]9. 법정감염병발생및사망'!BJ22+'[1]9. 법정감염병발생및사망'!BL22+'[1]9. 법정감염병발생및사망'!BN22+'[1]9. 법정감염병발생및사망'!BP22+'[1]9. 법정감염병발생및사망'!BR22+'[1]9. 법정감염병발생및사망'!BT22+'[1]9. 법정감염병발생및사망'!BV22+'[1]9. 법정감염병발생및사망'!BX22+'[1]9. 법정감염병발생및사망'!BZ22+'[1]9. 법정감염병발생및사망'!CB22+'[1]9. 법정감염병발생및사망'!CD22</f>
        <v>2</v>
      </c>
      <c r="AM22" s="483">
        <f t="shared" si="1"/>
        <v>0</v>
      </c>
      <c r="AN22" s="587">
        <v>2</v>
      </c>
      <c r="AO22" s="587">
        <v>0</v>
      </c>
      <c r="AP22" s="587">
        <v>0</v>
      </c>
      <c r="AQ22" s="587">
        <v>0</v>
      </c>
      <c r="AR22" s="587">
        <v>0</v>
      </c>
      <c r="AS22" s="587">
        <v>0</v>
      </c>
      <c r="AT22" s="587">
        <v>0</v>
      </c>
      <c r="AU22" s="587">
        <v>0</v>
      </c>
      <c r="AV22" s="587">
        <v>0</v>
      </c>
      <c r="AW22" s="587">
        <v>0</v>
      </c>
      <c r="AX22" s="587">
        <v>0</v>
      </c>
      <c r="AY22" s="587">
        <v>0</v>
      </c>
      <c r="AZ22" s="587">
        <v>0</v>
      </c>
      <c r="BA22" s="587">
        <v>0</v>
      </c>
      <c r="BB22" s="587">
        <v>0</v>
      </c>
      <c r="BC22" s="587">
        <v>0</v>
      </c>
      <c r="BD22" s="587">
        <v>0</v>
      </c>
      <c r="BE22" s="587">
        <v>0</v>
      </c>
      <c r="BF22" s="587">
        <v>0</v>
      </c>
      <c r="BG22" s="587">
        <v>0</v>
      </c>
      <c r="BH22" s="587">
        <v>0</v>
      </c>
      <c r="BI22" s="587">
        <v>0</v>
      </c>
      <c r="BJ22" s="587">
        <v>0</v>
      </c>
      <c r="BK22" s="587">
        <v>0</v>
      </c>
      <c r="BL22" s="587">
        <v>0</v>
      </c>
      <c r="BM22" s="587">
        <v>0</v>
      </c>
      <c r="BN22" s="587">
        <v>0</v>
      </c>
      <c r="BO22" s="587">
        <v>0</v>
      </c>
      <c r="BP22" s="587">
        <v>0</v>
      </c>
      <c r="BQ22" s="587">
        <v>0</v>
      </c>
      <c r="BR22" s="587">
        <v>0</v>
      </c>
      <c r="BS22" s="587">
        <v>0</v>
      </c>
      <c r="BT22" s="587">
        <v>0</v>
      </c>
      <c r="BU22" s="587">
        <v>0</v>
      </c>
      <c r="BV22" s="587">
        <v>0</v>
      </c>
      <c r="BW22" s="587">
        <v>0</v>
      </c>
      <c r="BX22" s="587">
        <v>0</v>
      </c>
      <c r="BY22" s="587">
        <v>0</v>
      </c>
      <c r="BZ22" s="587">
        <v>0</v>
      </c>
      <c r="CA22" s="587">
        <v>0</v>
      </c>
      <c r="CB22" s="587">
        <v>0</v>
      </c>
      <c r="CC22" s="587">
        <v>0</v>
      </c>
      <c r="CD22" s="587">
        <v>0</v>
      </c>
      <c r="CE22" s="587">
        <v>0</v>
      </c>
      <c r="CF22" s="434">
        <f t="shared" si="0"/>
        <v>4</v>
      </c>
      <c r="CG22" s="587">
        <v>0</v>
      </c>
      <c r="CH22" s="587">
        <v>0</v>
      </c>
      <c r="CI22" s="587">
        <v>0</v>
      </c>
      <c r="CJ22" s="587">
        <v>0</v>
      </c>
      <c r="CK22" s="587">
        <v>0</v>
      </c>
      <c r="CL22" s="587">
        <v>0</v>
      </c>
      <c r="CM22" s="587">
        <v>0</v>
      </c>
      <c r="CN22" s="587">
        <v>0</v>
      </c>
      <c r="CO22" s="587">
        <v>0</v>
      </c>
      <c r="CP22" s="587">
        <v>0</v>
      </c>
      <c r="CQ22" s="587">
        <v>0</v>
      </c>
      <c r="CR22" s="587">
        <v>0</v>
      </c>
      <c r="CS22" s="587">
        <v>0</v>
      </c>
      <c r="CT22" s="587">
        <v>0</v>
      </c>
      <c r="CU22" s="587">
        <v>0</v>
      </c>
      <c r="CV22" s="587">
        <v>0</v>
      </c>
      <c r="CW22" s="587">
        <v>0</v>
      </c>
      <c r="CX22" s="587">
        <v>0</v>
      </c>
      <c r="CY22" s="587">
        <v>0</v>
      </c>
      <c r="CZ22" s="587">
        <v>4</v>
      </c>
      <c r="DA22" s="587">
        <v>0</v>
      </c>
      <c r="DB22" s="587">
        <v>0</v>
      </c>
      <c r="DC22" s="587">
        <v>0</v>
      </c>
      <c r="DD22" s="587">
        <v>0</v>
      </c>
      <c r="DE22" s="587">
        <v>0</v>
      </c>
      <c r="DF22" s="587">
        <v>0</v>
      </c>
      <c r="DG22" s="587">
        <v>0</v>
      </c>
      <c r="DH22" s="587">
        <v>0</v>
      </c>
      <c r="DI22" s="587">
        <v>0</v>
      </c>
      <c r="DJ22" s="587">
        <v>0</v>
      </c>
      <c r="DK22" s="587">
        <v>0</v>
      </c>
      <c r="DL22" s="587">
        <v>0</v>
      </c>
      <c r="DM22" s="587">
        <v>0</v>
      </c>
      <c r="DN22" s="587">
        <v>0</v>
      </c>
      <c r="DO22" s="587">
        <v>0</v>
      </c>
      <c r="DP22" s="587">
        <v>0</v>
      </c>
      <c r="DQ22" s="587">
        <v>0</v>
      </c>
      <c r="DR22" s="587">
        <v>0</v>
      </c>
      <c r="DS22" s="587">
        <v>0</v>
      </c>
      <c r="DT22" s="587">
        <v>0</v>
      </c>
      <c r="DU22" s="587">
        <v>0</v>
      </c>
      <c r="DV22" s="587">
        <v>0</v>
      </c>
      <c r="DW22" s="587">
        <v>0</v>
      </c>
      <c r="DX22" s="587">
        <v>0</v>
      </c>
      <c r="DY22" s="587">
        <v>0</v>
      </c>
      <c r="DZ22" s="587">
        <v>0</v>
      </c>
      <c r="EA22" s="587">
        <v>0</v>
      </c>
      <c r="EB22" s="587">
        <v>0</v>
      </c>
      <c r="EC22" s="587">
        <v>0</v>
      </c>
      <c r="ED22" s="587">
        <v>0</v>
      </c>
      <c r="EE22" s="587">
        <v>0</v>
      </c>
      <c r="EF22" s="587">
        <v>0</v>
      </c>
      <c r="EG22" s="587">
        <v>0</v>
      </c>
      <c r="EH22" s="587">
        <v>0</v>
      </c>
      <c r="EI22" s="587">
        <v>0</v>
      </c>
      <c r="EJ22" s="597"/>
      <c r="EK22" s="597"/>
      <c r="EL22" s="597"/>
      <c r="EM22" s="597"/>
      <c r="EN22" s="597"/>
      <c r="EO22" s="597"/>
      <c r="EP22" s="597"/>
      <c r="EQ22" s="597"/>
      <c r="ER22" s="597"/>
      <c r="ES22" s="597"/>
    </row>
    <row r="23" spans="1:151" s="12" customFormat="1" ht="20.100000000000001" customHeight="1">
      <c r="A23" s="246" t="s">
        <v>84</v>
      </c>
      <c r="B23" s="581">
        <v>2</v>
      </c>
      <c r="C23" s="559">
        <v>0</v>
      </c>
      <c r="D23" s="559">
        <v>0</v>
      </c>
      <c r="E23" s="559">
        <v>0</v>
      </c>
      <c r="F23" s="559">
        <v>0</v>
      </c>
      <c r="G23" s="559">
        <v>0</v>
      </c>
      <c r="H23" s="559">
        <v>0</v>
      </c>
      <c r="I23" s="559">
        <v>0</v>
      </c>
      <c r="J23" s="559">
        <v>0</v>
      </c>
      <c r="K23" s="559">
        <v>0</v>
      </c>
      <c r="L23" s="559">
        <v>0</v>
      </c>
      <c r="M23" s="559">
        <v>0</v>
      </c>
      <c r="N23" s="559">
        <v>0</v>
      </c>
      <c r="O23" s="559">
        <v>0</v>
      </c>
      <c r="P23" s="559">
        <v>0</v>
      </c>
      <c r="Q23" s="559">
        <v>0</v>
      </c>
      <c r="R23" s="559">
        <v>0</v>
      </c>
      <c r="S23" s="559">
        <v>0</v>
      </c>
      <c r="T23" s="559">
        <v>0</v>
      </c>
      <c r="U23" s="559">
        <v>0</v>
      </c>
      <c r="V23" s="559">
        <v>0</v>
      </c>
      <c r="W23" s="559">
        <v>0</v>
      </c>
      <c r="X23" s="559">
        <v>0</v>
      </c>
      <c r="Y23" s="559">
        <v>0</v>
      </c>
      <c r="Z23" s="581">
        <v>2</v>
      </c>
      <c r="AA23" s="559">
        <v>0</v>
      </c>
      <c r="AB23" s="559">
        <v>0</v>
      </c>
      <c r="AC23" s="559">
        <v>0</v>
      </c>
      <c r="AD23" s="559">
        <v>0</v>
      </c>
      <c r="AE23" s="559">
        <v>0</v>
      </c>
      <c r="AF23" s="559">
        <v>0</v>
      </c>
      <c r="AG23" s="559">
        <v>0</v>
      </c>
      <c r="AH23" s="559">
        <v>0</v>
      </c>
      <c r="AI23" s="559">
        <v>0</v>
      </c>
      <c r="AJ23" s="559">
        <v>0</v>
      </c>
      <c r="AK23" s="559">
        <v>0</v>
      </c>
      <c r="AL23" s="483">
        <f>AN23+AP23+AR23+AT23+AV23+AX23+AZ23+BB23+BD23+BF23+BH23+'[1]9. 법정감염병발생및사망'!BJ23+'[1]9. 법정감염병발생및사망'!BL23+'[1]9. 법정감염병발생및사망'!BN23+'[1]9. 법정감염병발생및사망'!BP23+'[1]9. 법정감염병발생및사망'!BR23+'[1]9. 법정감염병발생및사망'!BT23+'[1]9. 법정감염병발생및사망'!BV23+'[1]9. 법정감염병발생및사망'!BX23+'[1]9. 법정감염병발생및사망'!BZ23+'[1]9. 법정감염병발생및사망'!CB23+'[1]9. 법정감염병발생및사망'!CD23</f>
        <v>1</v>
      </c>
      <c r="AM23" s="483">
        <f t="shared" si="1"/>
        <v>0</v>
      </c>
      <c r="AN23" s="587">
        <v>1</v>
      </c>
      <c r="AO23" s="587">
        <v>0</v>
      </c>
      <c r="AP23" s="587">
        <v>0</v>
      </c>
      <c r="AQ23" s="587">
        <v>0</v>
      </c>
      <c r="AR23" s="587">
        <v>0</v>
      </c>
      <c r="AS23" s="587">
        <v>0</v>
      </c>
      <c r="AT23" s="587">
        <v>0</v>
      </c>
      <c r="AU23" s="587">
        <v>0</v>
      </c>
      <c r="AV23" s="587">
        <v>0</v>
      </c>
      <c r="AW23" s="587">
        <v>0</v>
      </c>
      <c r="AX23" s="587">
        <v>0</v>
      </c>
      <c r="AY23" s="587">
        <v>0</v>
      </c>
      <c r="AZ23" s="587">
        <v>0</v>
      </c>
      <c r="BA23" s="587">
        <v>0</v>
      </c>
      <c r="BB23" s="587">
        <v>0</v>
      </c>
      <c r="BC23" s="587">
        <v>0</v>
      </c>
      <c r="BD23" s="588">
        <v>0</v>
      </c>
      <c r="BE23" s="587">
        <v>0</v>
      </c>
      <c r="BF23" s="587">
        <v>0</v>
      </c>
      <c r="BG23" s="587">
        <v>0</v>
      </c>
      <c r="BH23" s="587">
        <v>0</v>
      </c>
      <c r="BI23" s="587">
        <v>0</v>
      </c>
      <c r="BJ23" s="587">
        <v>0</v>
      </c>
      <c r="BK23" s="587">
        <v>0</v>
      </c>
      <c r="BL23" s="587">
        <v>0</v>
      </c>
      <c r="BM23" s="587">
        <v>0</v>
      </c>
      <c r="BN23" s="587">
        <v>0</v>
      </c>
      <c r="BO23" s="587">
        <v>0</v>
      </c>
      <c r="BP23" s="587">
        <v>0</v>
      </c>
      <c r="BQ23" s="587">
        <v>0</v>
      </c>
      <c r="BR23" s="587">
        <v>0</v>
      </c>
      <c r="BS23" s="587">
        <v>0</v>
      </c>
      <c r="BT23" s="587">
        <v>0</v>
      </c>
      <c r="BU23" s="587">
        <v>0</v>
      </c>
      <c r="BV23" s="587">
        <v>0</v>
      </c>
      <c r="BW23" s="587">
        <v>0</v>
      </c>
      <c r="BX23" s="587">
        <v>0</v>
      </c>
      <c r="BY23" s="587">
        <v>0</v>
      </c>
      <c r="BZ23" s="587">
        <v>0</v>
      </c>
      <c r="CA23" s="587">
        <v>0</v>
      </c>
      <c r="CB23" s="587">
        <v>0</v>
      </c>
      <c r="CC23" s="587">
        <v>0</v>
      </c>
      <c r="CD23" s="587">
        <v>0</v>
      </c>
      <c r="CE23" s="587">
        <v>0</v>
      </c>
      <c r="CF23" s="434">
        <f t="shared" si="0"/>
        <v>4</v>
      </c>
      <c r="CG23" s="587">
        <v>0</v>
      </c>
      <c r="CH23" s="587">
        <v>0</v>
      </c>
      <c r="CI23" s="587">
        <v>0</v>
      </c>
      <c r="CJ23" s="587">
        <v>0</v>
      </c>
      <c r="CK23" s="587">
        <v>0</v>
      </c>
      <c r="CL23" s="587">
        <v>0</v>
      </c>
      <c r="CM23" s="587">
        <v>0</v>
      </c>
      <c r="CN23" s="587">
        <v>0</v>
      </c>
      <c r="CO23" s="587">
        <v>0</v>
      </c>
      <c r="CP23" s="587">
        <v>0</v>
      </c>
      <c r="CQ23" s="587">
        <v>0</v>
      </c>
      <c r="CR23" s="587">
        <v>0</v>
      </c>
      <c r="CS23" s="587">
        <v>0</v>
      </c>
      <c r="CT23" s="587">
        <v>0</v>
      </c>
      <c r="CU23" s="587">
        <v>0</v>
      </c>
      <c r="CV23" s="587">
        <v>0</v>
      </c>
      <c r="CW23" s="587">
        <v>0</v>
      </c>
      <c r="CX23" s="587">
        <v>0</v>
      </c>
      <c r="CY23" s="587">
        <v>0</v>
      </c>
      <c r="CZ23" s="587">
        <v>4</v>
      </c>
      <c r="DA23" s="587">
        <v>0</v>
      </c>
      <c r="DB23" s="587">
        <v>0</v>
      </c>
      <c r="DC23" s="587">
        <v>0</v>
      </c>
      <c r="DD23" s="587">
        <v>0</v>
      </c>
      <c r="DE23" s="587">
        <v>0</v>
      </c>
      <c r="DF23" s="587">
        <v>0</v>
      </c>
      <c r="DG23" s="587">
        <v>0</v>
      </c>
      <c r="DH23" s="587">
        <v>0</v>
      </c>
      <c r="DI23" s="587">
        <v>0</v>
      </c>
      <c r="DJ23" s="587">
        <v>0</v>
      </c>
      <c r="DK23" s="587">
        <v>0</v>
      </c>
      <c r="DL23" s="587">
        <v>0</v>
      </c>
      <c r="DM23" s="587">
        <v>0</v>
      </c>
      <c r="DN23" s="587">
        <v>0</v>
      </c>
      <c r="DO23" s="587">
        <v>0</v>
      </c>
      <c r="DP23" s="587">
        <v>0</v>
      </c>
      <c r="DQ23" s="587">
        <v>0</v>
      </c>
      <c r="DR23" s="587">
        <v>0</v>
      </c>
      <c r="DS23" s="587">
        <v>0</v>
      </c>
      <c r="DT23" s="587">
        <v>0</v>
      </c>
      <c r="DU23" s="587">
        <v>0</v>
      </c>
      <c r="DV23" s="587">
        <v>0</v>
      </c>
      <c r="DW23" s="587">
        <v>0</v>
      </c>
      <c r="DX23" s="587">
        <v>0</v>
      </c>
      <c r="DY23" s="587">
        <v>0</v>
      </c>
      <c r="DZ23" s="587">
        <v>0</v>
      </c>
      <c r="EA23" s="587">
        <v>0</v>
      </c>
      <c r="EB23" s="587">
        <v>0</v>
      </c>
      <c r="EC23" s="587">
        <v>0</v>
      </c>
      <c r="ED23" s="587">
        <v>0</v>
      </c>
      <c r="EE23" s="587">
        <v>0</v>
      </c>
      <c r="EF23" s="587">
        <v>0</v>
      </c>
      <c r="EG23" s="587">
        <v>0</v>
      </c>
      <c r="EH23" s="587">
        <v>0</v>
      </c>
      <c r="EI23" s="587">
        <v>0</v>
      </c>
      <c r="EJ23" s="597"/>
      <c r="EK23" s="597"/>
      <c r="EL23" s="597"/>
      <c r="EM23" s="597"/>
      <c r="EN23" s="597"/>
      <c r="EO23" s="597"/>
      <c r="EP23" s="597"/>
      <c r="EQ23" s="597"/>
      <c r="ER23" s="597"/>
      <c r="ES23" s="597"/>
      <c r="ET23" s="597"/>
      <c r="EU23" s="597"/>
    </row>
    <row r="24" spans="1:151" s="12" customFormat="1" ht="20.100000000000001" customHeight="1">
      <c r="A24" s="246" t="s">
        <v>85</v>
      </c>
      <c r="B24" s="581">
        <v>2</v>
      </c>
      <c r="C24" s="559">
        <v>0</v>
      </c>
      <c r="D24" s="559">
        <v>0</v>
      </c>
      <c r="E24" s="559">
        <v>0</v>
      </c>
      <c r="F24" s="559">
        <v>0</v>
      </c>
      <c r="G24" s="559">
        <v>0</v>
      </c>
      <c r="H24" s="559">
        <v>0</v>
      </c>
      <c r="I24" s="559">
        <v>0</v>
      </c>
      <c r="J24" s="559">
        <v>0</v>
      </c>
      <c r="K24" s="559">
        <v>0</v>
      </c>
      <c r="L24" s="559">
        <v>0</v>
      </c>
      <c r="M24" s="559">
        <v>0</v>
      </c>
      <c r="N24" s="559">
        <v>0</v>
      </c>
      <c r="O24" s="559">
        <v>0</v>
      </c>
      <c r="P24" s="559">
        <v>0</v>
      </c>
      <c r="Q24" s="559">
        <v>0</v>
      </c>
      <c r="R24" s="559">
        <v>0</v>
      </c>
      <c r="S24" s="559">
        <v>0</v>
      </c>
      <c r="T24" s="559">
        <v>0</v>
      </c>
      <c r="U24" s="559">
        <v>0</v>
      </c>
      <c r="V24" s="559">
        <v>0</v>
      </c>
      <c r="W24" s="559">
        <v>0</v>
      </c>
      <c r="X24" s="559">
        <v>0</v>
      </c>
      <c r="Y24" s="559">
        <v>0</v>
      </c>
      <c r="Z24" s="581">
        <v>2</v>
      </c>
      <c r="AA24" s="559">
        <v>0</v>
      </c>
      <c r="AB24" s="559">
        <v>0</v>
      </c>
      <c r="AC24" s="559">
        <v>0</v>
      </c>
      <c r="AD24" s="559">
        <v>0</v>
      </c>
      <c r="AE24" s="559">
        <v>0</v>
      </c>
      <c r="AF24" s="559">
        <v>0</v>
      </c>
      <c r="AG24" s="559">
        <v>0</v>
      </c>
      <c r="AH24" s="559">
        <v>0</v>
      </c>
      <c r="AI24" s="559">
        <v>0</v>
      </c>
      <c r="AJ24" s="559">
        <v>0</v>
      </c>
      <c r="AK24" s="559">
        <v>0</v>
      </c>
      <c r="AL24" s="483">
        <f>AN24+AP24+AR24+AT24+AV24+AX24+AZ24+BB24+BD24+BF24+BH24+'[1]9. 법정감염병발생및사망'!BJ24+'[1]9. 법정감염병발생및사망'!BL24+'[1]9. 법정감염병발생및사망'!BN24+'[1]9. 법정감염병발생및사망'!BP24+'[1]9. 법정감염병발생및사망'!BR24+'[1]9. 법정감염병발생및사망'!BT24+'[1]9. 법정감염병발생및사망'!BV24+'[1]9. 법정감염병발생및사망'!BX24+'[1]9. 법정감염병발생및사망'!BZ24+'[1]9. 법정감염병발생및사망'!CB24+'[1]9. 법정감염병발생및사망'!CD24</f>
        <v>4</v>
      </c>
      <c r="AM24" s="483">
        <f t="shared" si="1"/>
        <v>0</v>
      </c>
      <c r="AN24" s="587">
        <v>0</v>
      </c>
      <c r="AO24" s="587">
        <v>0</v>
      </c>
      <c r="AP24" s="587">
        <v>3</v>
      </c>
      <c r="AQ24" s="587">
        <v>0</v>
      </c>
      <c r="AR24" s="587">
        <v>0</v>
      </c>
      <c r="AS24" s="587">
        <v>0</v>
      </c>
      <c r="AT24" s="587">
        <v>0</v>
      </c>
      <c r="AU24" s="587">
        <v>0</v>
      </c>
      <c r="AV24" s="587">
        <v>0</v>
      </c>
      <c r="AW24" s="587">
        <v>0</v>
      </c>
      <c r="AX24" s="587">
        <v>0</v>
      </c>
      <c r="AY24" s="587">
        <v>0</v>
      </c>
      <c r="AZ24" s="587">
        <v>0</v>
      </c>
      <c r="BA24" s="587">
        <v>0</v>
      </c>
      <c r="BB24" s="587">
        <v>0</v>
      </c>
      <c r="BC24" s="587">
        <v>0</v>
      </c>
      <c r="BD24" s="588">
        <v>0</v>
      </c>
      <c r="BE24" s="587">
        <v>0</v>
      </c>
      <c r="BF24" s="587">
        <v>0</v>
      </c>
      <c r="BG24" s="587">
        <v>0</v>
      </c>
      <c r="BH24" s="587">
        <v>0</v>
      </c>
      <c r="BI24" s="587">
        <v>0</v>
      </c>
      <c r="BJ24" s="587">
        <v>0</v>
      </c>
      <c r="BK24" s="587">
        <v>0</v>
      </c>
      <c r="BL24" s="587">
        <v>0</v>
      </c>
      <c r="BM24" s="587">
        <v>0</v>
      </c>
      <c r="BN24" s="587">
        <v>0</v>
      </c>
      <c r="BO24" s="587">
        <v>0</v>
      </c>
      <c r="BP24" s="587">
        <v>0</v>
      </c>
      <c r="BQ24" s="587">
        <v>0</v>
      </c>
      <c r="BR24" s="587">
        <v>0</v>
      </c>
      <c r="BS24" s="587">
        <v>0</v>
      </c>
      <c r="BT24" s="587">
        <v>0</v>
      </c>
      <c r="BU24" s="587">
        <v>0</v>
      </c>
      <c r="BV24" s="587">
        <v>0</v>
      </c>
      <c r="BW24" s="587">
        <v>0</v>
      </c>
      <c r="BX24" s="587">
        <v>0</v>
      </c>
      <c r="BY24" s="587">
        <v>0</v>
      </c>
      <c r="BZ24" s="587">
        <v>0</v>
      </c>
      <c r="CA24" s="587">
        <v>0</v>
      </c>
      <c r="CB24" s="587">
        <v>1</v>
      </c>
      <c r="CC24" s="587">
        <v>0</v>
      </c>
      <c r="CD24" s="587">
        <v>0</v>
      </c>
      <c r="CE24" s="587">
        <v>0</v>
      </c>
      <c r="CF24" s="434">
        <f t="shared" si="0"/>
        <v>0</v>
      </c>
      <c r="CG24" s="587">
        <v>0</v>
      </c>
      <c r="CH24" s="587">
        <v>0</v>
      </c>
      <c r="CI24" s="587">
        <v>0</v>
      </c>
      <c r="CJ24" s="587">
        <v>0</v>
      </c>
      <c r="CK24" s="587">
        <v>0</v>
      </c>
      <c r="CL24" s="587">
        <v>0</v>
      </c>
      <c r="CM24" s="587">
        <v>0</v>
      </c>
      <c r="CN24" s="587">
        <v>0</v>
      </c>
      <c r="CO24" s="587">
        <v>0</v>
      </c>
      <c r="CP24" s="587">
        <v>0</v>
      </c>
      <c r="CQ24" s="587">
        <v>0</v>
      </c>
      <c r="CR24" s="587">
        <v>0</v>
      </c>
      <c r="CS24" s="587">
        <v>0</v>
      </c>
      <c r="CT24" s="587">
        <v>0</v>
      </c>
      <c r="CU24" s="587">
        <v>0</v>
      </c>
      <c r="CV24" s="587">
        <v>0</v>
      </c>
      <c r="CW24" s="587">
        <v>0</v>
      </c>
      <c r="CX24" s="587">
        <v>0</v>
      </c>
      <c r="CY24" s="587">
        <v>0</v>
      </c>
      <c r="CZ24" s="587">
        <v>0</v>
      </c>
      <c r="DA24" s="587">
        <v>0</v>
      </c>
      <c r="DB24" s="587">
        <v>0</v>
      </c>
      <c r="DC24" s="587">
        <v>0</v>
      </c>
      <c r="DD24" s="587">
        <v>0</v>
      </c>
      <c r="DE24" s="587">
        <v>0</v>
      </c>
      <c r="DF24" s="587">
        <v>0</v>
      </c>
      <c r="DG24" s="587">
        <v>0</v>
      </c>
      <c r="DH24" s="587">
        <v>0</v>
      </c>
      <c r="DI24" s="587">
        <v>0</v>
      </c>
      <c r="DJ24" s="587">
        <v>0</v>
      </c>
      <c r="DK24" s="587">
        <v>0</v>
      </c>
      <c r="DL24" s="587">
        <v>0</v>
      </c>
      <c r="DM24" s="587">
        <v>0</v>
      </c>
      <c r="DN24" s="587">
        <v>0</v>
      </c>
      <c r="DO24" s="587">
        <v>0</v>
      </c>
      <c r="DP24" s="587">
        <v>0</v>
      </c>
      <c r="DQ24" s="587">
        <v>0</v>
      </c>
      <c r="DR24" s="587">
        <v>0</v>
      </c>
      <c r="DS24" s="587">
        <v>0</v>
      </c>
      <c r="DT24" s="587">
        <v>0</v>
      </c>
      <c r="DU24" s="587">
        <v>0</v>
      </c>
      <c r="DV24" s="587">
        <v>0</v>
      </c>
      <c r="DW24" s="587">
        <v>0</v>
      </c>
      <c r="DX24" s="587">
        <v>0</v>
      </c>
      <c r="DY24" s="587">
        <v>0</v>
      </c>
      <c r="DZ24" s="587">
        <v>0</v>
      </c>
      <c r="EA24" s="587">
        <v>0</v>
      </c>
      <c r="EB24" s="587">
        <v>0</v>
      </c>
      <c r="EC24" s="587">
        <v>0</v>
      </c>
      <c r="ED24" s="587">
        <v>0</v>
      </c>
      <c r="EE24" s="587">
        <v>0</v>
      </c>
      <c r="EF24" s="587">
        <v>0</v>
      </c>
      <c r="EG24" s="587">
        <v>0</v>
      </c>
      <c r="EH24" s="587">
        <v>0</v>
      </c>
      <c r="EI24" s="587">
        <v>0</v>
      </c>
      <c r="EJ24" s="597"/>
      <c r="EK24" s="597"/>
      <c r="EL24" s="597"/>
      <c r="EM24" s="597"/>
      <c r="EN24" s="597"/>
      <c r="EO24" s="597"/>
      <c r="EP24" s="597"/>
      <c r="EQ24" s="597"/>
      <c r="ER24" s="597"/>
      <c r="ES24" s="597"/>
      <c r="ET24" s="597"/>
      <c r="EU24" s="597"/>
    </row>
    <row r="25" spans="1:151" s="12" customFormat="1" ht="20.100000000000001" customHeight="1">
      <c r="A25" s="246" t="s">
        <v>79</v>
      </c>
      <c r="B25" s="581">
        <v>15</v>
      </c>
      <c r="C25" s="559">
        <v>0</v>
      </c>
      <c r="D25" s="559">
        <v>0</v>
      </c>
      <c r="E25" s="559">
        <v>0</v>
      </c>
      <c r="F25" s="559">
        <v>0</v>
      </c>
      <c r="G25" s="559">
        <v>0</v>
      </c>
      <c r="H25" s="559">
        <v>0</v>
      </c>
      <c r="I25" s="559">
        <v>0</v>
      </c>
      <c r="J25" s="559">
        <v>0</v>
      </c>
      <c r="K25" s="559">
        <v>0</v>
      </c>
      <c r="L25" s="559">
        <v>0</v>
      </c>
      <c r="M25" s="559">
        <v>0</v>
      </c>
      <c r="N25" s="559">
        <v>0</v>
      </c>
      <c r="O25" s="559">
        <v>0</v>
      </c>
      <c r="P25" s="559">
        <v>0</v>
      </c>
      <c r="Q25" s="559">
        <v>0</v>
      </c>
      <c r="R25" s="559">
        <v>0</v>
      </c>
      <c r="S25" s="559">
        <v>0</v>
      </c>
      <c r="T25" s="559">
        <v>0</v>
      </c>
      <c r="U25" s="559">
        <v>0</v>
      </c>
      <c r="V25" s="559">
        <v>0</v>
      </c>
      <c r="W25" s="559">
        <v>0</v>
      </c>
      <c r="X25" s="559">
        <v>0</v>
      </c>
      <c r="Y25" s="559">
        <v>0</v>
      </c>
      <c r="Z25" s="581">
        <v>15</v>
      </c>
      <c r="AA25" s="559">
        <v>0</v>
      </c>
      <c r="AB25" s="559">
        <v>0</v>
      </c>
      <c r="AC25" s="559">
        <v>0</v>
      </c>
      <c r="AD25" s="559">
        <v>0</v>
      </c>
      <c r="AE25" s="559">
        <v>0</v>
      </c>
      <c r="AF25" s="559">
        <v>0</v>
      </c>
      <c r="AG25" s="559">
        <v>0</v>
      </c>
      <c r="AH25" s="559">
        <v>0</v>
      </c>
      <c r="AI25" s="559">
        <v>0</v>
      </c>
      <c r="AJ25" s="559">
        <v>0</v>
      </c>
      <c r="AK25" s="559">
        <v>0</v>
      </c>
      <c r="AL25" s="483">
        <f>AN25+AP25+AR25+AT25+AV25+AX25+AZ25+BB25+BD25+BF25+BH25+'[1]9. 법정감염병발생및사망'!BJ25+'[1]9. 법정감염병발생및사망'!BL25+'[1]9. 법정감염병발생및사망'!BN25+'[1]9. 법정감염병발생및사망'!BP25+'[1]9. 법정감염병발생및사망'!BR25+'[1]9. 법정감염병발생및사망'!BT25+'[1]9. 법정감염병발생및사망'!BV25+'[1]9. 법정감염병발생및사망'!BX25+'[1]9. 법정감염병발생및사망'!BZ25+'[1]9. 법정감염병발생및사망'!CB25+'[1]9. 법정감염병발생및사망'!CD25</f>
        <v>5</v>
      </c>
      <c r="AM25" s="483">
        <f t="shared" si="1"/>
        <v>0</v>
      </c>
      <c r="AN25" s="587">
        <v>4</v>
      </c>
      <c r="AO25" s="587">
        <v>0</v>
      </c>
      <c r="AP25" s="587">
        <v>0</v>
      </c>
      <c r="AQ25" s="587">
        <v>0</v>
      </c>
      <c r="AR25" s="587">
        <v>0</v>
      </c>
      <c r="AS25" s="587">
        <v>0</v>
      </c>
      <c r="AT25" s="587">
        <v>0</v>
      </c>
      <c r="AU25" s="587">
        <v>0</v>
      </c>
      <c r="AV25" s="587">
        <v>0</v>
      </c>
      <c r="AW25" s="587">
        <v>0</v>
      </c>
      <c r="AX25" s="587">
        <v>0</v>
      </c>
      <c r="AY25" s="587">
        <v>0</v>
      </c>
      <c r="AZ25" s="587">
        <v>0</v>
      </c>
      <c r="BA25" s="587">
        <v>0</v>
      </c>
      <c r="BB25" s="587">
        <v>0</v>
      </c>
      <c r="BC25" s="587">
        <v>0</v>
      </c>
      <c r="BD25" s="588">
        <v>1</v>
      </c>
      <c r="BE25" s="587">
        <v>0</v>
      </c>
      <c r="BF25" s="587">
        <v>0</v>
      </c>
      <c r="BG25" s="587">
        <v>0</v>
      </c>
      <c r="BH25" s="587">
        <v>0</v>
      </c>
      <c r="BI25" s="587">
        <v>0</v>
      </c>
      <c r="BJ25" s="587">
        <v>0</v>
      </c>
      <c r="BK25" s="587">
        <v>0</v>
      </c>
      <c r="BL25" s="587">
        <v>0</v>
      </c>
      <c r="BM25" s="587">
        <v>0</v>
      </c>
      <c r="BN25" s="587">
        <v>0</v>
      </c>
      <c r="BO25" s="587">
        <v>0</v>
      </c>
      <c r="BP25" s="587">
        <v>0</v>
      </c>
      <c r="BQ25" s="587">
        <v>0</v>
      </c>
      <c r="BR25" s="587">
        <v>0</v>
      </c>
      <c r="BS25" s="587">
        <v>0</v>
      </c>
      <c r="BT25" s="587">
        <v>0</v>
      </c>
      <c r="BU25" s="587">
        <v>0</v>
      </c>
      <c r="BV25" s="587">
        <v>0</v>
      </c>
      <c r="BW25" s="587">
        <v>0</v>
      </c>
      <c r="BX25" s="587">
        <v>0</v>
      </c>
      <c r="BY25" s="587">
        <v>0</v>
      </c>
      <c r="BZ25" s="587">
        <v>0</v>
      </c>
      <c r="CA25" s="587">
        <v>0</v>
      </c>
      <c r="CB25" s="587">
        <v>0</v>
      </c>
      <c r="CC25" s="587">
        <v>0</v>
      </c>
      <c r="CD25" s="587">
        <v>0</v>
      </c>
      <c r="CE25" s="587">
        <v>0</v>
      </c>
      <c r="CF25" s="434">
        <f t="shared" si="0"/>
        <v>2</v>
      </c>
      <c r="CG25" s="587">
        <v>0</v>
      </c>
      <c r="CH25" s="587">
        <v>0</v>
      </c>
      <c r="CI25" s="587">
        <v>0</v>
      </c>
      <c r="CJ25" s="587">
        <v>0</v>
      </c>
      <c r="CK25" s="587">
        <v>0</v>
      </c>
      <c r="CL25" s="587">
        <v>0</v>
      </c>
      <c r="CM25" s="587">
        <v>0</v>
      </c>
      <c r="CN25" s="587">
        <v>1</v>
      </c>
      <c r="CO25" s="587">
        <v>0</v>
      </c>
      <c r="CP25" s="587">
        <v>0</v>
      </c>
      <c r="CQ25" s="587">
        <v>0</v>
      </c>
      <c r="CR25" s="587">
        <v>0</v>
      </c>
      <c r="CS25" s="587">
        <v>0</v>
      </c>
      <c r="CT25" s="587">
        <v>0</v>
      </c>
      <c r="CU25" s="587">
        <v>0</v>
      </c>
      <c r="CV25" s="587">
        <v>0</v>
      </c>
      <c r="CW25" s="587">
        <v>0</v>
      </c>
      <c r="CX25" s="587">
        <v>0</v>
      </c>
      <c r="CY25" s="587">
        <v>0</v>
      </c>
      <c r="CZ25" s="587">
        <v>1</v>
      </c>
      <c r="DA25" s="587">
        <v>0</v>
      </c>
      <c r="DB25" s="587">
        <v>0</v>
      </c>
      <c r="DC25" s="587">
        <v>0</v>
      </c>
      <c r="DD25" s="587">
        <v>0</v>
      </c>
      <c r="DE25" s="587">
        <v>0</v>
      </c>
      <c r="DF25" s="587">
        <v>0</v>
      </c>
      <c r="DG25" s="587">
        <v>0</v>
      </c>
      <c r="DH25" s="587">
        <v>0</v>
      </c>
      <c r="DI25" s="587">
        <v>0</v>
      </c>
      <c r="DJ25" s="587">
        <v>0</v>
      </c>
      <c r="DK25" s="587">
        <v>0</v>
      </c>
      <c r="DL25" s="587">
        <v>0</v>
      </c>
      <c r="DM25" s="587">
        <v>0</v>
      </c>
      <c r="DN25" s="587">
        <v>0</v>
      </c>
      <c r="DO25" s="587">
        <v>0</v>
      </c>
      <c r="DP25" s="587">
        <v>0</v>
      </c>
      <c r="DQ25" s="587">
        <v>0</v>
      </c>
      <c r="DR25" s="587">
        <v>0</v>
      </c>
      <c r="DS25" s="587">
        <v>0</v>
      </c>
      <c r="DT25" s="587">
        <v>0</v>
      </c>
      <c r="DU25" s="587">
        <v>0</v>
      </c>
      <c r="DV25" s="587">
        <v>0</v>
      </c>
      <c r="DW25" s="587">
        <v>0</v>
      </c>
      <c r="DX25" s="587">
        <v>0</v>
      </c>
      <c r="DY25" s="587">
        <v>0</v>
      </c>
      <c r="DZ25" s="587">
        <v>0</v>
      </c>
      <c r="EA25" s="587">
        <v>0</v>
      </c>
      <c r="EB25" s="587">
        <v>0</v>
      </c>
      <c r="EC25" s="587">
        <v>0</v>
      </c>
      <c r="ED25" s="587">
        <v>0</v>
      </c>
      <c r="EE25" s="587">
        <v>0</v>
      </c>
      <c r="EF25" s="587">
        <v>0</v>
      </c>
      <c r="EG25" s="587">
        <v>0</v>
      </c>
      <c r="EH25" s="587">
        <v>0</v>
      </c>
      <c r="EI25" s="587">
        <v>0</v>
      </c>
      <c r="EJ25" s="597"/>
      <c r="EK25" s="597"/>
      <c r="EL25" s="597"/>
      <c r="EM25" s="597"/>
      <c r="EN25" s="597"/>
      <c r="EO25" s="597"/>
      <c r="EP25" s="597"/>
      <c r="EQ25" s="597"/>
      <c r="ER25" s="597"/>
      <c r="ES25" s="597"/>
      <c r="ET25" s="597"/>
    </row>
    <row r="26" spans="1:151" s="12" customFormat="1" ht="20.100000000000001" customHeight="1">
      <c r="A26" s="246" t="s">
        <v>78</v>
      </c>
      <c r="B26" s="581">
        <v>6</v>
      </c>
      <c r="C26" s="559">
        <v>0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59">
        <v>0</v>
      </c>
      <c r="O26" s="559">
        <v>0</v>
      </c>
      <c r="P26" s="559">
        <v>0</v>
      </c>
      <c r="Q26" s="559">
        <v>0</v>
      </c>
      <c r="R26" s="559">
        <v>0</v>
      </c>
      <c r="S26" s="559">
        <v>0</v>
      </c>
      <c r="T26" s="559">
        <v>0</v>
      </c>
      <c r="U26" s="559">
        <v>0</v>
      </c>
      <c r="V26" s="559">
        <v>0</v>
      </c>
      <c r="W26" s="559">
        <v>0</v>
      </c>
      <c r="X26" s="559">
        <v>0</v>
      </c>
      <c r="Y26" s="559">
        <v>0</v>
      </c>
      <c r="Z26" s="581">
        <v>6</v>
      </c>
      <c r="AA26" s="559">
        <v>0</v>
      </c>
      <c r="AB26" s="559">
        <v>0</v>
      </c>
      <c r="AC26" s="559">
        <v>0</v>
      </c>
      <c r="AD26" s="559">
        <v>0</v>
      </c>
      <c r="AE26" s="559">
        <v>0</v>
      </c>
      <c r="AF26" s="559">
        <v>0</v>
      </c>
      <c r="AG26" s="559">
        <v>0</v>
      </c>
      <c r="AH26" s="559">
        <v>0</v>
      </c>
      <c r="AI26" s="559">
        <v>0</v>
      </c>
      <c r="AJ26" s="559">
        <v>0</v>
      </c>
      <c r="AK26" s="559">
        <v>0</v>
      </c>
      <c r="AL26" s="483">
        <f>AN26+AP26+AR26+AT26+AV26+AX26+AZ26+BB26+BD26+BF26+BH26+'[1]9. 법정감염병발생및사망'!BJ26+'[1]9. 법정감염병발생및사망'!BL26+'[1]9. 법정감염병발생및사망'!BN26+'[1]9. 법정감염병발생및사망'!BP26+'[1]9. 법정감염병발생및사망'!BR26+'[1]9. 법정감염병발생및사망'!BT26+'[1]9. 법정감염병발생및사망'!BV26+'[1]9. 법정감염병발생및사망'!BX26+'[1]9. 법정감염병발생및사망'!BZ26+'[1]9. 법정감염병발생및사망'!CB26+'[1]9. 법정감염병발생및사망'!CD26</f>
        <v>3</v>
      </c>
      <c r="AM26" s="483">
        <f t="shared" si="1"/>
        <v>0</v>
      </c>
      <c r="AN26" s="587">
        <v>3</v>
      </c>
      <c r="AO26" s="587">
        <v>0</v>
      </c>
      <c r="AP26" s="587">
        <v>0</v>
      </c>
      <c r="AQ26" s="587">
        <v>0</v>
      </c>
      <c r="AR26" s="587">
        <v>0</v>
      </c>
      <c r="AS26" s="587">
        <v>0</v>
      </c>
      <c r="AT26" s="587">
        <v>0</v>
      </c>
      <c r="AU26" s="587">
        <v>0</v>
      </c>
      <c r="AV26" s="587">
        <v>0</v>
      </c>
      <c r="AW26" s="587">
        <v>0</v>
      </c>
      <c r="AX26" s="587">
        <v>0</v>
      </c>
      <c r="AY26" s="587">
        <v>0</v>
      </c>
      <c r="AZ26" s="587">
        <v>0</v>
      </c>
      <c r="BA26" s="587">
        <v>0</v>
      </c>
      <c r="BB26" s="587">
        <v>0</v>
      </c>
      <c r="BC26" s="587">
        <v>0</v>
      </c>
      <c r="BD26" s="587">
        <v>0</v>
      </c>
      <c r="BE26" s="587">
        <v>0</v>
      </c>
      <c r="BF26" s="587">
        <v>0</v>
      </c>
      <c r="BG26" s="587">
        <v>0</v>
      </c>
      <c r="BH26" s="587">
        <v>0</v>
      </c>
      <c r="BI26" s="587">
        <v>0</v>
      </c>
      <c r="BJ26" s="587">
        <v>0</v>
      </c>
      <c r="BK26" s="587">
        <v>0</v>
      </c>
      <c r="BL26" s="587">
        <v>0</v>
      </c>
      <c r="BM26" s="587">
        <v>0</v>
      </c>
      <c r="BN26" s="587">
        <v>0</v>
      </c>
      <c r="BO26" s="587">
        <v>0</v>
      </c>
      <c r="BP26" s="587">
        <v>0</v>
      </c>
      <c r="BQ26" s="587">
        <v>0</v>
      </c>
      <c r="BR26" s="587">
        <v>0</v>
      </c>
      <c r="BS26" s="587">
        <v>0</v>
      </c>
      <c r="BT26" s="587">
        <v>0</v>
      </c>
      <c r="BU26" s="587">
        <v>0</v>
      </c>
      <c r="BV26" s="587">
        <v>0</v>
      </c>
      <c r="BW26" s="587">
        <v>0</v>
      </c>
      <c r="BX26" s="587">
        <v>0</v>
      </c>
      <c r="BY26" s="587">
        <v>0</v>
      </c>
      <c r="BZ26" s="587">
        <v>0</v>
      </c>
      <c r="CA26" s="587">
        <v>0</v>
      </c>
      <c r="CB26" s="587">
        <v>0</v>
      </c>
      <c r="CC26" s="587">
        <v>0</v>
      </c>
      <c r="CD26" s="587">
        <v>0</v>
      </c>
      <c r="CE26" s="587">
        <v>0</v>
      </c>
      <c r="CF26" s="434">
        <f t="shared" si="0"/>
        <v>3</v>
      </c>
      <c r="CG26" s="587">
        <v>0</v>
      </c>
      <c r="CH26" s="587">
        <v>0</v>
      </c>
      <c r="CI26" s="587">
        <v>0</v>
      </c>
      <c r="CJ26" s="587">
        <v>0</v>
      </c>
      <c r="CK26" s="587">
        <v>0</v>
      </c>
      <c r="CL26" s="587">
        <v>0</v>
      </c>
      <c r="CM26" s="587">
        <v>0</v>
      </c>
      <c r="CN26" s="587">
        <v>1</v>
      </c>
      <c r="CO26" s="587">
        <v>0</v>
      </c>
      <c r="CP26" s="587">
        <v>0</v>
      </c>
      <c r="CQ26" s="587">
        <v>0</v>
      </c>
      <c r="CR26" s="587">
        <v>0</v>
      </c>
      <c r="CS26" s="587">
        <v>0</v>
      </c>
      <c r="CT26" s="587">
        <v>0</v>
      </c>
      <c r="CU26" s="587">
        <v>0</v>
      </c>
      <c r="CV26" s="587">
        <v>0</v>
      </c>
      <c r="CW26" s="587">
        <v>0</v>
      </c>
      <c r="CX26" s="587">
        <v>0</v>
      </c>
      <c r="CY26" s="587">
        <v>0</v>
      </c>
      <c r="CZ26" s="587">
        <v>1</v>
      </c>
      <c r="DA26" s="587">
        <v>0</v>
      </c>
      <c r="DB26" s="587">
        <v>0</v>
      </c>
      <c r="DC26" s="587">
        <v>0</v>
      </c>
      <c r="DD26" s="587">
        <v>0</v>
      </c>
      <c r="DE26" s="587">
        <v>0</v>
      </c>
      <c r="DF26" s="587">
        <v>0</v>
      </c>
      <c r="DG26" s="587">
        <v>0</v>
      </c>
      <c r="DH26" s="587">
        <v>0</v>
      </c>
      <c r="DI26" s="587">
        <v>0</v>
      </c>
      <c r="DJ26" s="587">
        <v>0</v>
      </c>
      <c r="DK26" s="587">
        <v>0</v>
      </c>
      <c r="DL26" s="587">
        <v>0</v>
      </c>
      <c r="DM26" s="587">
        <v>0</v>
      </c>
      <c r="DN26" s="587">
        <v>0</v>
      </c>
      <c r="DO26" s="587">
        <v>0</v>
      </c>
      <c r="DP26" s="587">
        <v>0</v>
      </c>
      <c r="DQ26" s="587">
        <v>0</v>
      </c>
      <c r="DR26" s="587">
        <v>0</v>
      </c>
      <c r="DS26" s="587">
        <v>0</v>
      </c>
      <c r="DT26" s="587">
        <v>0</v>
      </c>
      <c r="DU26" s="587">
        <v>0</v>
      </c>
      <c r="DV26" s="587">
        <v>0</v>
      </c>
      <c r="DW26" s="587">
        <v>0</v>
      </c>
      <c r="DX26" s="587">
        <v>0</v>
      </c>
      <c r="DY26" s="587">
        <v>0</v>
      </c>
      <c r="DZ26" s="587">
        <v>0</v>
      </c>
      <c r="EA26" s="587">
        <v>0</v>
      </c>
      <c r="EB26" s="587">
        <v>0</v>
      </c>
      <c r="EC26" s="587">
        <v>0</v>
      </c>
      <c r="ED26" s="587">
        <v>1</v>
      </c>
      <c r="EE26" s="587">
        <v>0</v>
      </c>
      <c r="EF26" s="587">
        <v>0</v>
      </c>
      <c r="EG26" s="587">
        <v>0</v>
      </c>
      <c r="EH26" s="587">
        <v>0</v>
      </c>
      <c r="EI26" s="587">
        <v>0</v>
      </c>
      <c r="EJ26" s="597"/>
      <c r="EK26" s="597"/>
      <c r="EL26" s="597"/>
      <c r="EM26" s="597"/>
      <c r="EN26" s="597"/>
      <c r="EO26" s="597"/>
    </row>
    <row r="27" spans="1:151" s="12" customFormat="1" ht="20.100000000000001" customHeight="1">
      <c r="A27" s="246" t="s">
        <v>86</v>
      </c>
      <c r="B27" s="581">
        <v>1</v>
      </c>
      <c r="C27" s="559">
        <v>0</v>
      </c>
      <c r="D27" s="559">
        <v>0</v>
      </c>
      <c r="E27" s="559">
        <v>0</v>
      </c>
      <c r="F27" s="559">
        <v>0</v>
      </c>
      <c r="G27" s="559">
        <v>0</v>
      </c>
      <c r="H27" s="559">
        <v>0</v>
      </c>
      <c r="I27" s="559">
        <v>0</v>
      </c>
      <c r="J27" s="559">
        <v>0</v>
      </c>
      <c r="K27" s="559">
        <v>0</v>
      </c>
      <c r="L27" s="559">
        <v>0</v>
      </c>
      <c r="M27" s="559">
        <v>0</v>
      </c>
      <c r="N27" s="559">
        <v>0</v>
      </c>
      <c r="O27" s="559">
        <v>0</v>
      </c>
      <c r="P27" s="559">
        <v>0</v>
      </c>
      <c r="Q27" s="559">
        <v>0</v>
      </c>
      <c r="R27" s="559">
        <v>0</v>
      </c>
      <c r="S27" s="559">
        <v>0</v>
      </c>
      <c r="T27" s="559">
        <v>0</v>
      </c>
      <c r="U27" s="559">
        <v>0</v>
      </c>
      <c r="V27" s="559">
        <v>0</v>
      </c>
      <c r="W27" s="559">
        <v>0</v>
      </c>
      <c r="X27" s="559">
        <v>0</v>
      </c>
      <c r="Y27" s="559">
        <v>0</v>
      </c>
      <c r="Z27" s="581">
        <v>1</v>
      </c>
      <c r="AA27" s="559">
        <v>0</v>
      </c>
      <c r="AB27" s="559">
        <v>0</v>
      </c>
      <c r="AC27" s="559">
        <v>0</v>
      </c>
      <c r="AD27" s="559">
        <v>0</v>
      </c>
      <c r="AE27" s="559">
        <v>0</v>
      </c>
      <c r="AF27" s="559">
        <v>0</v>
      </c>
      <c r="AG27" s="559">
        <v>0</v>
      </c>
      <c r="AH27" s="559">
        <v>0</v>
      </c>
      <c r="AI27" s="559">
        <v>0</v>
      </c>
      <c r="AJ27" s="559">
        <v>0</v>
      </c>
      <c r="AK27" s="559">
        <v>0</v>
      </c>
      <c r="AL27" s="483">
        <f>AN27+AP27+AR27+AT27+AV27+AX27+AZ27+BB27+BD27+BF27+BH27+'[1]9. 법정감염병발생및사망'!BJ27+'[1]9. 법정감염병발생및사망'!BL27+'[1]9. 법정감염병발생및사망'!BN27+'[1]9. 법정감염병발생및사망'!BP27+'[1]9. 법정감염병발생및사망'!BR27+'[1]9. 법정감염병발생및사망'!BT27+'[1]9. 법정감염병발생및사망'!BV27+'[1]9. 법정감염병발생및사망'!BX27+'[1]9. 법정감염병발생및사망'!BZ27+'[1]9. 법정감염병발생및사망'!CB27+'[1]9. 법정감염병발생및사망'!CD27</f>
        <v>1</v>
      </c>
      <c r="AM27" s="483">
        <f t="shared" si="1"/>
        <v>0</v>
      </c>
      <c r="AN27" s="587">
        <v>1</v>
      </c>
      <c r="AO27" s="587">
        <v>0</v>
      </c>
      <c r="AP27" s="587">
        <v>0</v>
      </c>
      <c r="AQ27" s="587">
        <v>0</v>
      </c>
      <c r="AR27" s="587">
        <v>0</v>
      </c>
      <c r="AS27" s="587">
        <v>0</v>
      </c>
      <c r="AT27" s="587">
        <v>0</v>
      </c>
      <c r="AU27" s="587">
        <v>0</v>
      </c>
      <c r="AV27" s="587">
        <v>0</v>
      </c>
      <c r="AW27" s="587">
        <v>0</v>
      </c>
      <c r="AX27" s="587">
        <v>0</v>
      </c>
      <c r="AY27" s="587">
        <v>0</v>
      </c>
      <c r="AZ27" s="587">
        <v>0</v>
      </c>
      <c r="BA27" s="587">
        <v>0</v>
      </c>
      <c r="BB27" s="587">
        <v>0</v>
      </c>
      <c r="BC27" s="587">
        <v>0</v>
      </c>
      <c r="BD27" s="588">
        <v>0</v>
      </c>
      <c r="BE27" s="587">
        <v>0</v>
      </c>
      <c r="BF27" s="587">
        <v>0</v>
      </c>
      <c r="BG27" s="587">
        <v>0</v>
      </c>
      <c r="BH27" s="587">
        <v>0</v>
      </c>
      <c r="BI27" s="587">
        <v>0</v>
      </c>
      <c r="BJ27" s="587">
        <v>0</v>
      </c>
      <c r="BK27" s="587">
        <v>0</v>
      </c>
      <c r="BL27" s="587">
        <v>0</v>
      </c>
      <c r="BM27" s="587">
        <v>0</v>
      </c>
      <c r="BN27" s="587">
        <v>0</v>
      </c>
      <c r="BO27" s="587">
        <v>0</v>
      </c>
      <c r="BP27" s="587">
        <v>0</v>
      </c>
      <c r="BQ27" s="587">
        <v>0</v>
      </c>
      <c r="BR27" s="587">
        <v>0</v>
      </c>
      <c r="BS27" s="587">
        <v>0</v>
      </c>
      <c r="BT27" s="587">
        <v>0</v>
      </c>
      <c r="BU27" s="587">
        <v>0</v>
      </c>
      <c r="BV27" s="587">
        <v>0</v>
      </c>
      <c r="BW27" s="587">
        <v>0</v>
      </c>
      <c r="BX27" s="587">
        <v>0</v>
      </c>
      <c r="BY27" s="587">
        <v>0</v>
      </c>
      <c r="BZ27" s="587">
        <v>0</v>
      </c>
      <c r="CA27" s="587">
        <v>0</v>
      </c>
      <c r="CB27" s="587">
        <v>0</v>
      </c>
      <c r="CC27" s="587">
        <v>0</v>
      </c>
      <c r="CD27" s="587">
        <v>0</v>
      </c>
      <c r="CE27" s="587">
        <v>0</v>
      </c>
      <c r="CF27" s="434">
        <f t="shared" si="0"/>
        <v>1</v>
      </c>
      <c r="CG27" s="587">
        <v>0</v>
      </c>
      <c r="CH27" s="587">
        <v>0</v>
      </c>
      <c r="CI27" s="587">
        <v>0</v>
      </c>
      <c r="CJ27" s="587">
        <v>0</v>
      </c>
      <c r="CK27" s="587">
        <v>0</v>
      </c>
      <c r="CL27" s="587">
        <v>0</v>
      </c>
      <c r="CM27" s="587">
        <v>0</v>
      </c>
      <c r="CN27" s="587">
        <v>1</v>
      </c>
      <c r="CO27" s="587">
        <v>0</v>
      </c>
      <c r="CP27" s="587">
        <v>0</v>
      </c>
      <c r="CQ27" s="587">
        <v>0</v>
      </c>
      <c r="CR27" s="587">
        <v>0</v>
      </c>
      <c r="CS27" s="587">
        <v>0</v>
      </c>
      <c r="CT27" s="587">
        <v>0</v>
      </c>
      <c r="CU27" s="587">
        <v>0</v>
      </c>
      <c r="CV27" s="587">
        <v>0</v>
      </c>
      <c r="CW27" s="587">
        <v>0</v>
      </c>
      <c r="CX27" s="587">
        <v>0</v>
      </c>
      <c r="CY27" s="587">
        <v>0</v>
      </c>
      <c r="CZ27" s="587">
        <v>0</v>
      </c>
      <c r="DA27" s="587">
        <v>0</v>
      </c>
      <c r="DB27" s="587">
        <v>0</v>
      </c>
      <c r="DC27" s="587">
        <v>0</v>
      </c>
      <c r="DD27" s="587">
        <v>0</v>
      </c>
      <c r="DE27" s="587">
        <v>0</v>
      </c>
      <c r="DF27" s="587">
        <v>0</v>
      </c>
      <c r="DG27" s="587">
        <v>0</v>
      </c>
      <c r="DH27" s="587">
        <v>0</v>
      </c>
      <c r="DI27" s="587">
        <v>0</v>
      </c>
      <c r="DJ27" s="587">
        <v>0</v>
      </c>
      <c r="DK27" s="587">
        <v>0</v>
      </c>
      <c r="DL27" s="587">
        <v>0</v>
      </c>
      <c r="DM27" s="587">
        <v>0</v>
      </c>
      <c r="DN27" s="587">
        <v>0</v>
      </c>
      <c r="DO27" s="587">
        <v>0</v>
      </c>
      <c r="DP27" s="587">
        <v>0</v>
      </c>
      <c r="DQ27" s="587">
        <v>0</v>
      </c>
      <c r="DR27" s="587">
        <v>0</v>
      </c>
      <c r="DS27" s="587">
        <v>0</v>
      </c>
      <c r="DT27" s="587">
        <v>0</v>
      </c>
      <c r="DU27" s="587">
        <v>0</v>
      </c>
      <c r="DV27" s="587">
        <v>0</v>
      </c>
      <c r="DW27" s="587">
        <v>0</v>
      </c>
      <c r="DX27" s="587">
        <v>0</v>
      </c>
      <c r="DY27" s="587">
        <v>0</v>
      </c>
      <c r="DZ27" s="587">
        <v>0</v>
      </c>
      <c r="EA27" s="587">
        <v>0</v>
      </c>
      <c r="EB27" s="587">
        <v>0</v>
      </c>
      <c r="EC27" s="587">
        <v>0</v>
      </c>
      <c r="ED27" s="587">
        <v>0</v>
      </c>
      <c r="EE27" s="587">
        <v>0</v>
      </c>
      <c r="EF27" s="587">
        <v>0</v>
      </c>
      <c r="EG27" s="587">
        <v>0</v>
      </c>
      <c r="EH27" s="587">
        <v>0</v>
      </c>
      <c r="EI27" s="587">
        <v>0</v>
      </c>
      <c r="EJ27" s="597"/>
      <c r="EK27" s="597"/>
    </row>
    <row r="28" spans="1:151" s="12" customFormat="1" ht="20.100000000000001" customHeight="1">
      <c r="A28" s="246" t="s">
        <v>74</v>
      </c>
      <c r="B28" s="581">
        <v>6</v>
      </c>
      <c r="C28" s="589">
        <v>0</v>
      </c>
      <c r="D28" s="589">
        <v>0</v>
      </c>
      <c r="E28" s="589">
        <v>0</v>
      </c>
      <c r="F28" s="589">
        <v>0</v>
      </c>
      <c r="G28" s="589">
        <v>0</v>
      </c>
      <c r="H28" s="589">
        <v>0</v>
      </c>
      <c r="I28" s="589">
        <v>0</v>
      </c>
      <c r="J28" s="589">
        <v>0</v>
      </c>
      <c r="K28" s="589">
        <v>0</v>
      </c>
      <c r="L28" s="589">
        <v>0</v>
      </c>
      <c r="M28" s="589">
        <v>0</v>
      </c>
      <c r="N28" s="589">
        <v>0</v>
      </c>
      <c r="O28" s="589">
        <v>0</v>
      </c>
      <c r="P28" s="589">
        <v>0</v>
      </c>
      <c r="Q28" s="589">
        <v>0</v>
      </c>
      <c r="R28" s="589">
        <v>0</v>
      </c>
      <c r="S28" s="589">
        <v>0</v>
      </c>
      <c r="T28" s="589">
        <v>0</v>
      </c>
      <c r="U28" s="589">
        <v>0</v>
      </c>
      <c r="V28" s="589">
        <v>0</v>
      </c>
      <c r="W28" s="589">
        <v>0</v>
      </c>
      <c r="X28" s="589">
        <v>0</v>
      </c>
      <c r="Y28" s="589">
        <v>0</v>
      </c>
      <c r="Z28" s="581">
        <v>6</v>
      </c>
      <c r="AA28" s="589">
        <v>0</v>
      </c>
      <c r="AB28" s="589">
        <v>0</v>
      </c>
      <c r="AC28" s="589">
        <v>0</v>
      </c>
      <c r="AD28" s="589">
        <v>0</v>
      </c>
      <c r="AE28" s="589">
        <v>0</v>
      </c>
      <c r="AF28" s="589">
        <v>0</v>
      </c>
      <c r="AG28" s="589">
        <v>0</v>
      </c>
      <c r="AH28" s="589">
        <v>0</v>
      </c>
      <c r="AI28" s="589">
        <v>0</v>
      </c>
      <c r="AJ28" s="589">
        <v>0</v>
      </c>
      <c r="AK28" s="589">
        <v>0</v>
      </c>
      <c r="AL28" s="483">
        <f>AN28+AP28+AR28+AT28+AV28+AX28+AZ28+BB28+BD28+BF28+BH28+'[1]9. 법정감염병발생및사망'!BJ28+'[1]9. 법정감염병발생및사망'!BL28+'[1]9. 법정감염병발생및사망'!BN28+'[1]9. 법정감염병발생및사망'!BP28+'[1]9. 법정감염병발생및사망'!BR28+'[1]9. 법정감염병발생및사망'!BT28+'[1]9. 법정감염병발생및사망'!BV28+'[1]9. 법정감염병발생및사망'!BX28+'[1]9. 법정감염병발생및사망'!BZ28+'[1]9. 법정감염병발생및사망'!CB28+'[1]9. 법정감염병발생및사망'!CD28</f>
        <v>3</v>
      </c>
      <c r="AM28" s="483">
        <f t="shared" si="1"/>
        <v>0</v>
      </c>
      <c r="AN28" s="590">
        <v>2</v>
      </c>
      <c r="AO28" s="590">
        <v>0</v>
      </c>
      <c r="AP28" s="590">
        <v>1</v>
      </c>
      <c r="AQ28" s="590">
        <v>0</v>
      </c>
      <c r="AR28" s="590">
        <v>0</v>
      </c>
      <c r="AS28" s="590">
        <v>0</v>
      </c>
      <c r="AT28" s="590">
        <v>0</v>
      </c>
      <c r="AU28" s="590">
        <v>0</v>
      </c>
      <c r="AV28" s="590">
        <v>0</v>
      </c>
      <c r="AW28" s="590">
        <v>0</v>
      </c>
      <c r="AX28" s="590">
        <v>0</v>
      </c>
      <c r="AY28" s="590">
        <v>0</v>
      </c>
      <c r="AZ28" s="590">
        <v>0</v>
      </c>
      <c r="BA28" s="590">
        <v>0</v>
      </c>
      <c r="BB28" s="588">
        <v>0</v>
      </c>
      <c r="BC28" s="590">
        <v>0</v>
      </c>
      <c r="BD28" s="588">
        <v>0</v>
      </c>
      <c r="BE28" s="590">
        <v>0</v>
      </c>
      <c r="BF28" s="590">
        <v>0</v>
      </c>
      <c r="BG28" s="590">
        <v>0</v>
      </c>
      <c r="BH28" s="588">
        <v>0</v>
      </c>
      <c r="BI28" s="590">
        <v>0</v>
      </c>
      <c r="BJ28" s="590">
        <v>0</v>
      </c>
      <c r="BK28" s="590">
        <v>0</v>
      </c>
      <c r="BL28" s="590">
        <v>0</v>
      </c>
      <c r="BM28" s="590">
        <v>0</v>
      </c>
      <c r="BN28" s="590">
        <v>0</v>
      </c>
      <c r="BO28" s="590">
        <v>0</v>
      </c>
      <c r="BP28" s="590">
        <v>0</v>
      </c>
      <c r="BQ28" s="590">
        <v>0</v>
      </c>
      <c r="BR28" s="590">
        <v>0</v>
      </c>
      <c r="BS28" s="590">
        <v>0</v>
      </c>
      <c r="BT28" s="590">
        <v>0</v>
      </c>
      <c r="BU28" s="590">
        <v>0</v>
      </c>
      <c r="BV28" s="590">
        <v>0</v>
      </c>
      <c r="BW28" s="590">
        <v>0</v>
      </c>
      <c r="BX28" s="590">
        <v>0</v>
      </c>
      <c r="BY28" s="590">
        <v>0</v>
      </c>
      <c r="BZ28" s="590">
        <v>0</v>
      </c>
      <c r="CA28" s="590">
        <v>0</v>
      </c>
      <c r="CB28" s="590">
        <v>0</v>
      </c>
      <c r="CC28" s="590">
        <v>0</v>
      </c>
      <c r="CD28" s="590">
        <v>0</v>
      </c>
      <c r="CE28" s="590">
        <v>0</v>
      </c>
      <c r="CF28" s="434">
        <f t="shared" si="0"/>
        <v>3</v>
      </c>
      <c r="CG28" s="590">
        <v>0</v>
      </c>
      <c r="CH28" s="590">
        <v>0</v>
      </c>
      <c r="CI28" s="590">
        <v>0</v>
      </c>
      <c r="CJ28" s="590">
        <v>0</v>
      </c>
      <c r="CK28" s="590">
        <v>0</v>
      </c>
      <c r="CL28" s="590">
        <v>0</v>
      </c>
      <c r="CM28" s="590">
        <v>0</v>
      </c>
      <c r="CN28" s="588">
        <v>1</v>
      </c>
      <c r="CO28" s="590">
        <v>0</v>
      </c>
      <c r="CP28" s="590">
        <v>0</v>
      </c>
      <c r="CQ28" s="590">
        <v>0</v>
      </c>
      <c r="CR28" s="590">
        <v>0</v>
      </c>
      <c r="CS28" s="590">
        <v>0</v>
      </c>
      <c r="CT28" s="590">
        <v>0</v>
      </c>
      <c r="CU28" s="590">
        <v>0</v>
      </c>
      <c r="CV28" s="590">
        <v>0</v>
      </c>
      <c r="CW28" s="590">
        <v>0</v>
      </c>
      <c r="CX28" s="590">
        <v>0</v>
      </c>
      <c r="CY28" s="590">
        <v>0</v>
      </c>
      <c r="CZ28" s="588">
        <v>2</v>
      </c>
      <c r="DA28" s="590">
        <v>0</v>
      </c>
      <c r="DB28" s="590">
        <v>0</v>
      </c>
      <c r="DC28" s="590">
        <v>0</v>
      </c>
      <c r="DD28" s="590">
        <v>0</v>
      </c>
      <c r="DE28" s="590">
        <v>0</v>
      </c>
      <c r="DF28" s="590">
        <v>0</v>
      </c>
      <c r="DG28" s="590">
        <v>0</v>
      </c>
      <c r="DH28" s="588">
        <v>0</v>
      </c>
      <c r="DI28" s="590">
        <v>0</v>
      </c>
      <c r="DJ28" s="590">
        <v>0</v>
      </c>
      <c r="DK28" s="590">
        <v>0</v>
      </c>
      <c r="DL28" s="590">
        <v>0</v>
      </c>
      <c r="DM28" s="590">
        <v>0</v>
      </c>
      <c r="DN28" s="590">
        <v>0</v>
      </c>
      <c r="DO28" s="590">
        <v>0</v>
      </c>
      <c r="DP28" s="590">
        <v>0</v>
      </c>
      <c r="DQ28" s="590">
        <v>0</v>
      </c>
      <c r="DR28" s="590">
        <v>0</v>
      </c>
      <c r="DS28" s="590">
        <v>0</v>
      </c>
      <c r="DT28" s="590">
        <v>0</v>
      </c>
      <c r="DU28" s="590">
        <v>0</v>
      </c>
      <c r="DV28" s="590">
        <v>0</v>
      </c>
      <c r="DW28" s="590">
        <v>0</v>
      </c>
      <c r="DX28" s="590">
        <v>0</v>
      </c>
      <c r="DY28" s="590">
        <v>0</v>
      </c>
      <c r="DZ28" s="590">
        <v>0</v>
      </c>
      <c r="EA28" s="590">
        <v>0</v>
      </c>
      <c r="EB28" s="590">
        <v>0</v>
      </c>
      <c r="EC28" s="590">
        <v>0</v>
      </c>
      <c r="ED28" s="588">
        <v>0</v>
      </c>
      <c r="EE28" s="590">
        <v>0</v>
      </c>
      <c r="EF28" s="590">
        <v>0</v>
      </c>
      <c r="EG28" s="590">
        <v>0</v>
      </c>
      <c r="EH28" s="590">
        <v>0</v>
      </c>
      <c r="EI28" s="590">
        <v>0</v>
      </c>
      <c r="EJ28" s="597"/>
      <c r="EK28" s="597"/>
      <c r="EL28" s="597"/>
      <c r="EM28" s="597"/>
      <c r="EN28" s="597"/>
      <c r="EO28" s="597"/>
      <c r="EP28" s="597"/>
      <c r="EQ28" s="597"/>
      <c r="ER28" s="597"/>
      <c r="ES28" s="597"/>
    </row>
    <row r="29" spans="1:151" s="11" customFormat="1" ht="20.100000000000001" customHeight="1">
      <c r="A29" s="203"/>
      <c r="B29" s="635">
        <v>4</v>
      </c>
      <c r="C29" s="591">
        <v>0</v>
      </c>
      <c r="D29" s="591">
        <v>0</v>
      </c>
      <c r="E29" s="591">
        <v>0</v>
      </c>
      <c r="F29" s="591">
        <v>0</v>
      </c>
      <c r="G29" s="591">
        <v>0</v>
      </c>
      <c r="H29" s="591">
        <v>0</v>
      </c>
      <c r="I29" s="591">
        <v>0</v>
      </c>
      <c r="J29" s="591">
        <v>0</v>
      </c>
      <c r="K29" s="591">
        <v>0</v>
      </c>
      <c r="L29" s="591">
        <v>0</v>
      </c>
      <c r="M29" s="591">
        <v>0</v>
      </c>
      <c r="N29" s="591">
        <v>0</v>
      </c>
      <c r="O29" s="591">
        <v>0</v>
      </c>
      <c r="P29" s="591">
        <v>0</v>
      </c>
      <c r="Q29" s="591">
        <v>0</v>
      </c>
      <c r="R29" s="591">
        <v>0</v>
      </c>
      <c r="S29" s="591">
        <v>0</v>
      </c>
      <c r="T29" s="591">
        <v>0</v>
      </c>
      <c r="U29" s="591">
        <v>0</v>
      </c>
      <c r="V29" s="591">
        <v>0</v>
      </c>
      <c r="W29" s="591">
        <v>0</v>
      </c>
      <c r="X29" s="591">
        <v>0</v>
      </c>
      <c r="Y29" s="591">
        <v>0</v>
      </c>
      <c r="Z29" s="635">
        <v>4</v>
      </c>
      <c r="AA29" s="591">
        <v>0</v>
      </c>
      <c r="AB29" s="591">
        <v>0</v>
      </c>
      <c r="AC29" s="591">
        <v>0</v>
      </c>
      <c r="AD29" s="591">
        <v>0</v>
      </c>
      <c r="AE29" s="591">
        <v>0</v>
      </c>
      <c r="AF29" s="591">
        <v>0</v>
      </c>
      <c r="AG29" s="591">
        <v>0</v>
      </c>
      <c r="AH29" s="591">
        <v>0</v>
      </c>
      <c r="AI29" s="591">
        <v>0</v>
      </c>
      <c r="AJ29" s="591">
        <v>0</v>
      </c>
      <c r="AK29" s="591">
        <v>0</v>
      </c>
      <c r="AL29" s="591">
        <v>0</v>
      </c>
      <c r="AM29" s="591">
        <v>0</v>
      </c>
      <c r="AN29" s="592">
        <v>0</v>
      </c>
      <c r="AO29" s="592">
        <v>0</v>
      </c>
      <c r="AP29" s="592">
        <v>0</v>
      </c>
      <c r="AQ29" s="592">
        <v>0</v>
      </c>
      <c r="AR29" s="592">
        <v>0</v>
      </c>
      <c r="AS29" s="592">
        <v>0</v>
      </c>
      <c r="AT29" s="592">
        <v>0</v>
      </c>
      <c r="AU29" s="592">
        <v>0</v>
      </c>
      <c r="AV29" s="592">
        <v>0</v>
      </c>
      <c r="AW29" s="592">
        <v>0</v>
      </c>
      <c r="AX29" s="592">
        <v>0</v>
      </c>
      <c r="AY29" s="592">
        <v>0</v>
      </c>
      <c r="AZ29" s="592">
        <v>0</v>
      </c>
      <c r="BA29" s="592">
        <v>0</v>
      </c>
      <c r="BB29" s="593">
        <v>0</v>
      </c>
      <c r="BC29" s="592">
        <v>0</v>
      </c>
      <c r="BD29" s="593">
        <v>0</v>
      </c>
      <c r="BE29" s="592">
        <v>0</v>
      </c>
      <c r="BF29" s="592">
        <v>0</v>
      </c>
      <c r="BG29" s="592">
        <v>0</v>
      </c>
      <c r="BH29" s="593">
        <v>0</v>
      </c>
      <c r="BI29" s="592">
        <v>0</v>
      </c>
      <c r="BJ29" s="592">
        <v>0</v>
      </c>
      <c r="BK29" s="592">
        <v>0</v>
      </c>
      <c r="BL29" s="592">
        <v>0</v>
      </c>
      <c r="BM29" s="592">
        <v>0</v>
      </c>
      <c r="BN29" s="592">
        <v>0</v>
      </c>
      <c r="BO29" s="592">
        <v>0</v>
      </c>
      <c r="BP29" s="592">
        <v>0</v>
      </c>
      <c r="BQ29" s="592">
        <v>0</v>
      </c>
      <c r="BR29" s="592">
        <v>0</v>
      </c>
      <c r="BS29" s="592">
        <v>0</v>
      </c>
      <c r="BT29" s="592">
        <v>0</v>
      </c>
      <c r="BU29" s="592">
        <v>0</v>
      </c>
      <c r="BV29" s="592">
        <v>0</v>
      </c>
      <c r="BW29" s="592">
        <v>0</v>
      </c>
      <c r="BX29" s="592">
        <v>0</v>
      </c>
      <c r="BY29" s="592">
        <v>0</v>
      </c>
      <c r="BZ29" s="592">
        <v>0</v>
      </c>
      <c r="CA29" s="592">
        <v>0</v>
      </c>
      <c r="CB29" s="592">
        <v>0</v>
      </c>
      <c r="CC29" s="592">
        <v>0</v>
      </c>
      <c r="CD29" s="592">
        <v>0</v>
      </c>
      <c r="CE29" s="592">
        <v>0</v>
      </c>
      <c r="CF29" s="594">
        <f t="shared" si="0"/>
        <v>0</v>
      </c>
      <c r="CG29" s="592">
        <v>0</v>
      </c>
      <c r="CH29" s="592">
        <v>0</v>
      </c>
      <c r="CI29" s="592">
        <v>0</v>
      </c>
      <c r="CJ29" s="592">
        <v>0</v>
      </c>
      <c r="CK29" s="592">
        <v>0</v>
      </c>
      <c r="CL29" s="592">
        <v>0</v>
      </c>
      <c r="CM29" s="592">
        <v>0</v>
      </c>
      <c r="CN29" s="593">
        <v>0</v>
      </c>
      <c r="CO29" s="592">
        <v>0</v>
      </c>
      <c r="CP29" s="592">
        <v>0</v>
      </c>
      <c r="CQ29" s="592">
        <v>0</v>
      </c>
      <c r="CR29" s="592">
        <v>0</v>
      </c>
      <c r="CS29" s="592">
        <v>0</v>
      </c>
      <c r="CT29" s="592">
        <v>0</v>
      </c>
      <c r="CU29" s="592">
        <v>0</v>
      </c>
      <c r="CV29" s="592">
        <v>0</v>
      </c>
      <c r="CW29" s="592">
        <v>0</v>
      </c>
      <c r="CX29" s="592">
        <v>0</v>
      </c>
      <c r="CY29" s="592">
        <v>0</v>
      </c>
      <c r="CZ29" s="593">
        <v>0</v>
      </c>
      <c r="DA29" s="592">
        <v>0</v>
      </c>
      <c r="DB29" s="592">
        <v>0</v>
      </c>
      <c r="DC29" s="592">
        <v>0</v>
      </c>
      <c r="DD29" s="592">
        <v>0</v>
      </c>
      <c r="DE29" s="592">
        <v>0</v>
      </c>
      <c r="DF29" s="592">
        <v>0</v>
      </c>
      <c r="DG29" s="592">
        <v>0</v>
      </c>
      <c r="DH29" s="593">
        <v>0</v>
      </c>
      <c r="DI29" s="592">
        <v>0</v>
      </c>
      <c r="DJ29" s="592">
        <v>0</v>
      </c>
      <c r="DK29" s="592">
        <v>0</v>
      </c>
      <c r="DL29" s="592">
        <v>0</v>
      </c>
      <c r="DM29" s="592">
        <v>0</v>
      </c>
      <c r="DN29" s="592">
        <v>0</v>
      </c>
      <c r="DO29" s="592">
        <v>0</v>
      </c>
      <c r="DP29" s="592">
        <v>0</v>
      </c>
      <c r="DQ29" s="592">
        <v>0</v>
      </c>
      <c r="DR29" s="592">
        <v>0</v>
      </c>
      <c r="DS29" s="592">
        <v>0</v>
      </c>
      <c r="DT29" s="592">
        <v>0</v>
      </c>
      <c r="DU29" s="592">
        <v>0</v>
      </c>
      <c r="DV29" s="592">
        <v>0</v>
      </c>
      <c r="DW29" s="592">
        <v>0</v>
      </c>
      <c r="DX29" s="592">
        <v>0</v>
      </c>
      <c r="DY29" s="592">
        <v>0</v>
      </c>
      <c r="DZ29" s="592">
        <v>0</v>
      </c>
      <c r="EA29" s="592">
        <v>0</v>
      </c>
      <c r="EB29" s="592">
        <v>0</v>
      </c>
      <c r="EC29" s="592">
        <v>0</v>
      </c>
      <c r="ED29" s="593">
        <v>0</v>
      </c>
      <c r="EE29" s="592">
        <v>0</v>
      </c>
      <c r="EF29" s="592">
        <v>0</v>
      </c>
      <c r="EG29" s="592">
        <v>0</v>
      </c>
      <c r="EH29" s="592">
        <v>0</v>
      </c>
      <c r="EI29" s="592">
        <v>0</v>
      </c>
    </row>
    <row r="30" spans="1:151" ht="19.5" customHeight="1">
      <c r="A30" s="68" t="s">
        <v>235</v>
      </c>
      <c r="B30" s="204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4"/>
      <c r="Q30" s="204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4"/>
      <c r="AM30" s="204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4"/>
      <c r="EK30" s="4"/>
      <c r="EL30" s="4"/>
      <c r="EM30" s="4"/>
    </row>
    <row r="31" spans="1:151" s="24" customFormat="1" ht="15.95" customHeight="1">
      <c r="E31" s="55"/>
      <c r="F31" s="55"/>
      <c r="G31" s="55"/>
      <c r="H31" s="55"/>
      <c r="I31" s="55"/>
      <c r="J31" s="55"/>
      <c r="K31" s="55"/>
      <c r="L31" s="55"/>
      <c r="M31" s="100"/>
      <c r="N31" s="55"/>
      <c r="O31" s="100"/>
      <c r="AC31" s="29"/>
      <c r="AE31" s="29"/>
      <c r="AF31" s="29"/>
      <c r="AG31" s="29"/>
      <c r="AH31" s="29"/>
      <c r="AI31" s="29"/>
      <c r="AK31" s="29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503"/>
      <c r="BZ31" s="503"/>
      <c r="CA31" s="503"/>
      <c r="CB31" s="503"/>
      <c r="CC31" s="503"/>
      <c r="CF31" s="503"/>
      <c r="CG31" s="503"/>
      <c r="CH31" s="503"/>
      <c r="CI31" s="503"/>
      <c r="CJ31" s="503"/>
      <c r="CK31" s="503"/>
      <c r="CL31" s="503"/>
      <c r="CM31" s="503"/>
      <c r="CN31" s="503"/>
      <c r="CO31" s="503"/>
      <c r="CP31" s="503"/>
      <c r="CQ31" s="503"/>
      <c r="CR31" s="503"/>
      <c r="CS31" s="503"/>
      <c r="CT31" s="503"/>
      <c r="CU31" s="503"/>
      <c r="CV31" s="503"/>
      <c r="CW31" s="503"/>
      <c r="CX31" s="503"/>
      <c r="CY31" s="503"/>
      <c r="CZ31" s="503"/>
      <c r="DA31" s="503"/>
      <c r="DB31" s="503"/>
      <c r="DC31" s="503"/>
      <c r="DD31" s="503"/>
      <c r="DE31" s="503"/>
      <c r="DF31" s="503"/>
      <c r="DG31" s="503"/>
      <c r="DH31" s="503"/>
      <c r="DI31" s="503"/>
      <c r="DJ31" s="503"/>
      <c r="DK31" s="503"/>
      <c r="DL31" s="503"/>
      <c r="DM31" s="503"/>
      <c r="DN31" s="503"/>
      <c r="DO31" s="503"/>
      <c r="DP31" s="503"/>
      <c r="DQ31" s="503"/>
      <c r="DR31" s="503"/>
      <c r="DS31" s="503"/>
      <c r="DT31" s="503"/>
      <c r="DU31" s="503"/>
      <c r="DV31" s="503"/>
      <c r="DW31" s="503"/>
      <c r="DX31" s="503"/>
      <c r="DY31" s="503"/>
      <c r="DZ31" s="503"/>
      <c r="EA31" s="503"/>
      <c r="EB31" s="503"/>
      <c r="EC31" s="503"/>
      <c r="ED31" s="503"/>
      <c r="EE31" s="503"/>
      <c r="EF31" s="503"/>
      <c r="EG31" s="503"/>
      <c r="EI31" s="29"/>
    </row>
    <row r="32" spans="1:151" s="24" customFormat="1" ht="15.95" customHeight="1">
      <c r="B32" s="206"/>
      <c r="C32" s="206"/>
      <c r="D32" s="206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6"/>
      <c r="Q32" s="206"/>
      <c r="R32" s="206"/>
      <c r="S32" s="206"/>
      <c r="T32" s="206"/>
      <c r="U32" s="206"/>
      <c r="W32" s="206"/>
      <c r="X32" s="206"/>
      <c r="Y32" s="206"/>
      <c r="BL32" s="503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F32" s="503"/>
      <c r="CG32" s="503"/>
      <c r="CH32" s="503"/>
      <c r="CI32" s="503"/>
      <c r="CJ32" s="503"/>
      <c r="CK32" s="503"/>
      <c r="CL32" s="503"/>
      <c r="CM32" s="503"/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3"/>
      <c r="DA32" s="503"/>
      <c r="DB32" s="503"/>
      <c r="DC32" s="503"/>
      <c r="DD32" s="503"/>
      <c r="DE32" s="503"/>
      <c r="DF32" s="503"/>
      <c r="DG32" s="503"/>
      <c r="DH32" s="503"/>
      <c r="DI32" s="503"/>
      <c r="DJ32" s="503"/>
      <c r="DK32" s="503"/>
      <c r="DL32" s="503"/>
      <c r="DM32" s="503"/>
      <c r="DN32" s="503"/>
      <c r="DO32" s="503"/>
      <c r="DP32" s="503"/>
      <c r="DQ32" s="503"/>
      <c r="DR32" s="503"/>
      <c r="DS32" s="503"/>
      <c r="DT32" s="503"/>
      <c r="DU32" s="503"/>
      <c r="DV32" s="503"/>
      <c r="DW32" s="503"/>
      <c r="DX32" s="503"/>
      <c r="DY32" s="503"/>
      <c r="DZ32" s="503"/>
      <c r="EA32" s="503"/>
      <c r="EB32" s="503"/>
      <c r="EC32" s="503"/>
      <c r="ED32" s="503"/>
      <c r="EE32" s="503"/>
      <c r="EF32" s="503"/>
      <c r="EG32" s="503"/>
    </row>
    <row r="33" ht="20.100000000000001" customHeight="1"/>
  </sheetData>
  <mergeCells count="163">
    <mergeCell ref="BB8:BC8"/>
    <mergeCell ref="BD8:BE8"/>
    <mergeCell ref="BD7:BE7"/>
    <mergeCell ref="BI3:EI3"/>
    <mergeCell ref="AT3:BA3"/>
    <mergeCell ref="AL3:AS3"/>
    <mergeCell ref="CD7:CE7"/>
    <mergeCell ref="BB7:BC7"/>
    <mergeCell ref="CD8:CE8"/>
    <mergeCell ref="AP8:AQ8"/>
    <mergeCell ref="AR7:AS7"/>
    <mergeCell ref="BB3:BH3"/>
    <mergeCell ref="AL8:AM8"/>
    <mergeCell ref="BP7:BQ7"/>
    <mergeCell ref="BJ8:BK8"/>
    <mergeCell ref="BJ7:BK7"/>
    <mergeCell ref="BH8:BI8"/>
    <mergeCell ref="BH7:BI7"/>
    <mergeCell ref="BF7:BG7"/>
    <mergeCell ref="BF8:BG8"/>
    <mergeCell ref="BP8:BQ8"/>
    <mergeCell ref="CT8:CU8"/>
    <mergeCell ref="CD6:CE6"/>
    <mergeCell ref="CP8:CQ8"/>
    <mergeCell ref="A6:A7"/>
    <mergeCell ref="AZ8:BA8"/>
    <mergeCell ref="AX8:AY8"/>
    <mergeCell ref="AX7:AY7"/>
    <mergeCell ref="AV7:AW7"/>
    <mergeCell ref="AJ8:AK8"/>
    <mergeCell ref="AT7:AU7"/>
    <mergeCell ref="AN7:AO7"/>
    <mergeCell ref="AN8:AO8"/>
    <mergeCell ref="AL7:AM7"/>
    <mergeCell ref="AP7:AQ7"/>
    <mergeCell ref="AT8:AU8"/>
    <mergeCell ref="R8:S8"/>
    <mergeCell ref="T7:U7"/>
    <mergeCell ref="T8:U8"/>
    <mergeCell ref="AV8:AW8"/>
    <mergeCell ref="AR8:AS8"/>
    <mergeCell ref="AZ7:BA7"/>
    <mergeCell ref="B6:K6"/>
    <mergeCell ref="L6:U6"/>
    <mergeCell ref="V6:AE6"/>
    <mergeCell ref="H8:I8"/>
    <mergeCell ref="J8:K8"/>
    <mergeCell ref="B7:C7"/>
    <mergeCell ref="A4:K4"/>
    <mergeCell ref="AF6:AK6"/>
    <mergeCell ref="D7:E7"/>
    <mergeCell ref="L8:M8"/>
    <mergeCell ref="AJ7:AK7"/>
    <mergeCell ref="AA3:AK3"/>
    <mergeCell ref="A3:K3"/>
    <mergeCell ref="L3:W3"/>
    <mergeCell ref="AH8:AI8"/>
    <mergeCell ref="AH7:AI7"/>
    <mergeCell ref="V8:W8"/>
    <mergeCell ref="AD8:AE8"/>
    <mergeCell ref="X8:Y8"/>
    <mergeCell ref="AF8:AG8"/>
    <mergeCell ref="Z8:AA8"/>
    <mergeCell ref="X7:Y7"/>
    <mergeCell ref="V7:W7"/>
    <mergeCell ref="Z7:AA7"/>
    <mergeCell ref="AB8:AC8"/>
    <mergeCell ref="AD7:AE7"/>
    <mergeCell ref="AB7:AC7"/>
    <mergeCell ref="AF7:AG7"/>
    <mergeCell ref="A8:A10"/>
    <mergeCell ref="R7:S7"/>
    <mergeCell ref="D8:E8"/>
    <mergeCell ref="P7:Q7"/>
    <mergeCell ref="H7:I7"/>
    <mergeCell ref="P8:Q8"/>
    <mergeCell ref="N8:O8"/>
    <mergeCell ref="N7:O7"/>
    <mergeCell ref="F8:G8"/>
    <mergeCell ref="L7:M7"/>
    <mergeCell ref="J7:K7"/>
    <mergeCell ref="F7:G7"/>
    <mergeCell ref="B8:C8"/>
    <mergeCell ref="CZ8:DA8"/>
    <mergeCell ref="CZ7:DA7"/>
    <mergeCell ref="AL6:AO6"/>
    <mergeCell ref="AP6:AY6"/>
    <mergeCell ref="AZ6:BI6"/>
    <mergeCell ref="BJ6:BS6"/>
    <mergeCell ref="BT6:CC6"/>
    <mergeCell ref="BN7:BO7"/>
    <mergeCell ref="BN8:BO8"/>
    <mergeCell ref="BL8:BM8"/>
    <mergeCell ref="BL7:BM7"/>
    <mergeCell ref="CB8:CC8"/>
    <mergeCell ref="CB7:CC7"/>
    <mergeCell ref="BZ7:CA7"/>
    <mergeCell ref="BZ8:CA8"/>
    <mergeCell ref="BX8:BY8"/>
    <mergeCell ref="BX7:BY7"/>
    <mergeCell ref="BV8:BW8"/>
    <mergeCell ref="BV7:BW7"/>
    <mergeCell ref="BT8:BU8"/>
    <mergeCell ref="BT7:BU7"/>
    <mergeCell ref="BR7:BS7"/>
    <mergeCell ref="BR8:BS8"/>
    <mergeCell ref="CP7:CQ7"/>
    <mergeCell ref="CN8:CO8"/>
    <mergeCell ref="CN7:CO7"/>
    <mergeCell ref="CL8:CM8"/>
    <mergeCell ref="CL7:CM7"/>
    <mergeCell ref="CJ8:CK8"/>
    <mergeCell ref="CJ7:CK7"/>
    <mergeCell ref="CH8:CI8"/>
    <mergeCell ref="CH7:CI7"/>
    <mergeCell ref="DL7:DM7"/>
    <mergeCell ref="DT8:DU8"/>
    <mergeCell ref="DT7:DU7"/>
    <mergeCell ref="DR7:DS7"/>
    <mergeCell ref="DR8:DS8"/>
    <mergeCell ref="DP8:DQ8"/>
    <mergeCell ref="DP7:DQ7"/>
    <mergeCell ref="CR8:CS8"/>
    <mergeCell ref="CR7:CS7"/>
    <mergeCell ref="DJ7:DK7"/>
    <mergeCell ref="DJ8:DK8"/>
    <mergeCell ref="DH8:DI8"/>
    <mergeCell ref="DH7:DI7"/>
    <mergeCell ref="DF7:DG7"/>
    <mergeCell ref="DF8:DG8"/>
    <mergeCell ref="DD8:DE8"/>
    <mergeCell ref="DD7:DE7"/>
    <mergeCell ref="DB8:DC8"/>
    <mergeCell ref="DB7:DC7"/>
    <mergeCell ref="CX7:CY7"/>
    <mergeCell ref="CX8:CY8"/>
    <mergeCell ref="CV8:CW8"/>
    <mergeCell ref="CV7:CW7"/>
    <mergeCell ref="CT7:CU7"/>
    <mergeCell ref="EF8:EG8"/>
    <mergeCell ref="EF7:EG7"/>
    <mergeCell ref="EH6:EI8"/>
    <mergeCell ref="CF8:CG8"/>
    <mergeCell ref="CF7:CG7"/>
    <mergeCell ref="CF6:CM6"/>
    <mergeCell ref="CN6:CW6"/>
    <mergeCell ref="CX6:DG6"/>
    <mergeCell ref="DH6:DQ6"/>
    <mergeCell ref="DR6:EA6"/>
    <mergeCell ref="EB6:EG6"/>
    <mergeCell ref="DX7:DY7"/>
    <mergeCell ref="DX8:DY8"/>
    <mergeCell ref="DV8:DW8"/>
    <mergeCell ref="DV7:DW7"/>
    <mergeCell ref="ED8:EE8"/>
    <mergeCell ref="ED7:EE7"/>
    <mergeCell ref="EB7:EC7"/>
    <mergeCell ref="EB8:EC8"/>
    <mergeCell ref="DZ8:EA8"/>
    <mergeCell ref="DZ7:EA7"/>
    <mergeCell ref="DN7:DO7"/>
    <mergeCell ref="DN8:DO8"/>
    <mergeCell ref="DL8:DM8"/>
  </mergeCells>
  <phoneticPr fontId="28" type="noConversion"/>
  <pageMargins left="0.59041666984558105" right="0.59041666984558105" top="0.59041666984558105" bottom="0.59041666984558105" header="0" footer="0"/>
  <pageSetup paperSize="9" scale="60" fitToWidth="0" orientation="portrait" blackAndWhite="1" r:id="rId1"/>
  <colBreaks count="13" manualBreakCount="13">
    <brk id="11" max="16383" man="1"/>
    <brk id="21" max="16383" man="1"/>
    <brk id="31" max="16383" man="1"/>
    <brk id="41" max="16383" man="1"/>
    <brk id="51" max="16383" man="1"/>
    <brk id="61" max="16383" man="1"/>
    <brk id="71" max="16383" man="1"/>
    <brk id="81" max="16383" man="1"/>
    <brk id="91" max="16383" man="1"/>
    <brk id="101" max="16383" man="1"/>
    <brk id="111" max="16383" man="1"/>
    <brk id="121" max="16383" man="1"/>
    <brk id="131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4">
    <tabColor rgb="FF333399"/>
  </sheetPr>
  <dimension ref="A1:AJ20"/>
  <sheetViews>
    <sheetView showGridLines="0" view="pageBreakPreview" zoomScaleNormal="100" zoomScaleSheetLayoutView="100" workbookViewId="0">
      <selection activeCell="A3" sqref="A3:L3"/>
    </sheetView>
  </sheetViews>
  <sheetFormatPr defaultColWidth="4.6640625" defaultRowHeight="13.5"/>
  <cols>
    <col min="1" max="15" width="10.77734375" style="191" customWidth="1"/>
    <col min="16" max="16" width="10.77734375" style="192" customWidth="1"/>
    <col min="17" max="25" width="10.77734375" style="191" customWidth="1"/>
    <col min="26" max="26" width="10.77734375" style="192" customWidth="1"/>
    <col min="27" max="34" width="10.77734375" style="191" customWidth="1"/>
    <col min="35" max="16384" width="4.6640625" style="191"/>
  </cols>
  <sheetData>
    <row r="1" spans="1:36" ht="20.100000000000001" customHeight="1">
      <c r="A1" s="3" t="s">
        <v>209</v>
      </c>
      <c r="L1" s="167" t="s">
        <v>231</v>
      </c>
    </row>
    <row r="2" spans="1:36" ht="20.100000000000001" customHeight="1"/>
    <row r="3" spans="1:36" s="193" customFormat="1" ht="25.5">
      <c r="A3" s="642" t="s">
        <v>227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393"/>
      <c r="N3" s="393"/>
      <c r="P3" s="393"/>
      <c r="Q3" s="393"/>
      <c r="R3" s="393"/>
      <c r="S3" s="393"/>
      <c r="T3" s="393"/>
      <c r="U3" s="726"/>
      <c r="V3" s="726"/>
      <c r="W3" s="726"/>
      <c r="X3" s="726"/>
      <c r="Y3" s="726"/>
      <c r="Z3" s="726"/>
      <c r="AA3" s="664"/>
      <c r="AB3" s="664"/>
      <c r="AC3" s="664"/>
      <c r="AD3" s="664"/>
      <c r="AE3" s="664"/>
      <c r="AF3" s="664"/>
      <c r="AG3" s="195"/>
      <c r="AH3" s="195"/>
      <c r="AI3" s="195"/>
      <c r="AJ3" s="195"/>
    </row>
    <row r="4" spans="1:36" s="193" customFormat="1" ht="25.5">
      <c r="A4" s="726" t="s">
        <v>50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393"/>
      <c r="N4" s="393"/>
      <c r="O4" s="393"/>
      <c r="P4" s="393"/>
      <c r="Q4" s="393"/>
      <c r="R4" s="393"/>
      <c r="S4" s="393"/>
      <c r="T4" s="393"/>
      <c r="U4" s="368"/>
      <c r="V4" s="368"/>
      <c r="W4" s="368"/>
      <c r="X4" s="368"/>
      <c r="Y4" s="368"/>
      <c r="Z4" s="368"/>
      <c r="AA4" s="367"/>
      <c r="AB4" s="367"/>
      <c r="AC4" s="367"/>
      <c r="AD4" s="367"/>
      <c r="AE4" s="367"/>
      <c r="AF4" s="367"/>
      <c r="AG4" s="195"/>
      <c r="AH4" s="195"/>
      <c r="AI4" s="195"/>
      <c r="AJ4" s="195"/>
    </row>
    <row r="5" spans="1:36" s="193" customFormat="1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69"/>
      <c r="AD5" s="69"/>
      <c r="AE5" s="69"/>
      <c r="AF5" s="69"/>
      <c r="AG5" s="195"/>
      <c r="AH5" s="195"/>
      <c r="AI5" s="195"/>
      <c r="AJ5" s="195"/>
    </row>
    <row r="6" spans="1:36" ht="20.100000000000001" customHeight="1">
      <c r="A6" s="197" t="s">
        <v>447</v>
      </c>
      <c r="B6" s="196"/>
      <c r="C6" s="196"/>
      <c r="D6" s="196"/>
      <c r="E6" s="196"/>
      <c r="F6" s="196"/>
      <c r="G6" s="196"/>
      <c r="H6" s="196"/>
      <c r="J6" s="198"/>
      <c r="L6" s="162" t="s">
        <v>142</v>
      </c>
      <c r="M6" s="198"/>
      <c r="N6" s="196"/>
      <c r="Q6" s="196"/>
      <c r="S6" s="197"/>
      <c r="T6" s="198"/>
      <c r="U6" s="196"/>
      <c r="V6" s="196"/>
      <c r="W6" s="162"/>
      <c r="X6" s="196"/>
      <c r="Z6" s="197"/>
    </row>
    <row r="7" spans="1:36" s="2" customFormat="1" ht="20.100000000000001" customHeight="1">
      <c r="A7" s="719" t="s">
        <v>98</v>
      </c>
      <c r="B7" s="731" t="s">
        <v>275</v>
      </c>
      <c r="C7" s="732"/>
      <c r="D7" s="732"/>
      <c r="E7" s="732"/>
      <c r="F7" s="732"/>
      <c r="G7" s="732"/>
      <c r="H7" s="732"/>
      <c r="I7" s="732"/>
      <c r="J7" s="732"/>
      <c r="K7" s="732"/>
      <c r="L7" s="733"/>
      <c r="M7" s="717" t="s">
        <v>166</v>
      </c>
      <c r="N7" s="718"/>
      <c r="O7" s="718"/>
      <c r="P7" s="718"/>
      <c r="Q7" s="718"/>
      <c r="R7" s="718"/>
      <c r="S7" s="718"/>
      <c r="T7" s="718"/>
      <c r="U7" s="718"/>
      <c r="V7" s="718"/>
      <c r="W7" s="719"/>
      <c r="X7" s="727" t="s">
        <v>254</v>
      </c>
      <c r="Y7" s="728"/>
      <c r="Z7" s="728"/>
      <c r="AA7" s="728"/>
      <c r="AB7" s="728"/>
      <c r="AC7" s="728"/>
      <c r="AD7" s="728"/>
      <c r="AE7" s="728"/>
      <c r="AF7" s="728"/>
    </row>
    <row r="8" spans="1:36" s="2" customFormat="1" ht="20.100000000000001" customHeight="1">
      <c r="A8" s="737"/>
      <c r="B8" s="734" t="s">
        <v>31</v>
      </c>
      <c r="C8" s="735"/>
      <c r="D8" s="735"/>
      <c r="E8" s="735"/>
      <c r="F8" s="735"/>
      <c r="G8" s="735"/>
      <c r="H8" s="735"/>
      <c r="I8" s="735"/>
      <c r="J8" s="735"/>
      <c r="K8" s="735"/>
      <c r="L8" s="736"/>
      <c r="M8" s="720" t="s">
        <v>32</v>
      </c>
      <c r="N8" s="721"/>
      <c r="O8" s="721"/>
      <c r="P8" s="721"/>
      <c r="Q8" s="721"/>
      <c r="R8" s="721"/>
      <c r="S8" s="721"/>
      <c r="T8" s="721"/>
      <c r="U8" s="721"/>
      <c r="V8" s="721"/>
      <c r="W8" s="722"/>
      <c r="X8" s="729" t="s">
        <v>2</v>
      </c>
      <c r="Y8" s="730"/>
      <c r="Z8" s="730"/>
      <c r="AA8" s="730"/>
      <c r="AB8" s="730"/>
      <c r="AC8" s="730"/>
      <c r="AD8" s="730"/>
      <c r="AE8" s="730"/>
      <c r="AF8" s="730"/>
    </row>
    <row r="9" spans="1:36" s="12" customFormat="1" ht="20.100000000000001" customHeight="1">
      <c r="A9" s="737"/>
      <c r="B9" s="295" t="s">
        <v>17</v>
      </c>
      <c r="C9" s="296"/>
      <c r="D9" s="297"/>
      <c r="E9" s="298" t="s">
        <v>792</v>
      </c>
      <c r="F9" s="299"/>
      <c r="G9" s="715" t="s">
        <v>291</v>
      </c>
      <c r="H9" s="715"/>
      <c r="I9" s="715"/>
      <c r="J9" s="716"/>
      <c r="K9" s="300" t="s">
        <v>310</v>
      </c>
      <c r="L9" s="301" t="s">
        <v>489</v>
      </c>
      <c r="M9" s="299" t="s">
        <v>17</v>
      </c>
      <c r="N9" s="296"/>
      <c r="O9" s="297"/>
      <c r="P9" s="725" t="s">
        <v>880</v>
      </c>
      <c r="Q9" s="725"/>
      <c r="R9" s="725"/>
      <c r="S9" s="725"/>
      <c r="T9" s="715"/>
      <c r="U9" s="714" t="s">
        <v>900</v>
      </c>
      <c r="V9" s="715"/>
      <c r="W9" s="716"/>
      <c r="X9" s="714" t="s">
        <v>887</v>
      </c>
      <c r="Y9" s="725"/>
      <c r="Z9" s="725"/>
      <c r="AA9" s="715"/>
      <c r="AB9" s="716"/>
      <c r="AC9" s="725" t="s">
        <v>814</v>
      </c>
      <c r="AD9" s="715"/>
      <c r="AE9" s="716"/>
      <c r="AF9" s="738" t="s">
        <v>273</v>
      </c>
    </row>
    <row r="10" spans="1:36" s="109" customFormat="1" ht="20.100000000000001" customHeight="1">
      <c r="A10" s="737"/>
      <c r="B10" s="302"/>
      <c r="C10" s="303" t="s">
        <v>744</v>
      </c>
      <c r="D10" s="302" t="s">
        <v>771</v>
      </c>
      <c r="E10" s="723" t="s">
        <v>245</v>
      </c>
      <c r="F10" s="304" t="s">
        <v>728</v>
      </c>
      <c r="G10" s="305" t="s">
        <v>730</v>
      </c>
      <c r="H10" s="306" t="s">
        <v>517</v>
      </c>
      <c r="I10" s="305" t="s">
        <v>857</v>
      </c>
      <c r="J10" s="306" t="s">
        <v>559</v>
      </c>
      <c r="K10" s="307" t="s">
        <v>458</v>
      </c>
      <c r="L10" s="306"/>
      <c r="M10" s="302"/>
      <c r="N10" s="303" t="s">
        <v>744</v>
      </c>
      <c r="O10" s="302" t="s">
        <v>771</v>
      </c>
      <c r="P10" s="306" t="s">
        <v>728</v>
      </c>
      <c r="Q10" s="303" t="s">
        <v>744</v>
      </c>
      <c r="R10" s="308" t="s">
        <v>771</v>
      </c>
      <c r="S10" s="303" t="s">
        <v>331</v>
      </c>
      <c r="T10" s="308" t="s">
        <v>328</v>
      </c>
      <c r="U10" s="306"/>
      <c r="V10" s="303" t="s">
        <v>331</v>
      </c>
      <c r="W10" s="309" t="s">
        <v>328</v>
      </c>
      <c r="X10" s="306" t="s">
        <v>728</v>
      </c>
      <c r="Y10" s="303" t="s">
        <v>744</v>
      </c>
      <c r="Z10" s="303" t="s">
        <v>771</v>
      </c>
      <c r="AA10" s="303" t="s">
        <v>470</v>
      </c>
      <c r="AB10" s="300" t="s">
        <v>567</v>
      </c>
      <c r="AC10" s="307"/>
      <c r="AD10" s="303" t="s">
        <v>311</v>
      </c>
      <c r="AE10" s="309" t="s">
        <v>435</v>
      </c>
      <c r="AF10" s="739"/>
    </row>
    <row r="11" spans="1:36" s="109" customFormat="1" ht="20.100000000000001" customHeight="1">
      <c r="A11" s="737"/>
      <c r="B11" s="302" t="s">
        <v>13</v>
      </c>
      <c r="C11" s="306" t="s">
        <v>518</v>
      </c>
      <c r="D11" s="302" t="s">
        <v>333</v>
      </c>
      <c r="E11" s="723"/>
      <c r="F11" s="304" t="s">
        <v>13</v>
      </c>
      <c r="G11" s="305" t="s">
        <v>551</v>
      </c>
      <c r="H11" s="306" t="s">
        <v>642</v>
      </c>
      <c r="I11" s="305" t="s">
        <v>642</v>
      </c>
      <c r="J11" s="306" t="s">
        <v>721</v>
      </c>
      <c r="K11" s="307"/>
      <c r="L11" s="306" t="s">
        <v>563</v>
      </c>
      <c r="M11" s="302" t="s">
        <v>13</v>
      </c>
      <c r="N11" s="306" t="s">
        <v>518</v>
      </c>
      <c r="O11" s="302" t="s">
        <v>333</v>
      </c>
      <c r="P11" s="306" t="s">
        <v>13</v>
      </c>
      <c r="Q11" s="306" t="s">
        <v>518</v>
      </c>
      <c r="R11" s="302" t="s">
        <v>333</v>
      </c>
      <c r="S11" s="306" t="s">
        <v>131</v>
      </c>
      <c r="T11" s="310" t="s">
        <v>494</v>
      </c>
      <c r="U11" s="306"/>
      <c r="V11" s="306" t="s">
        <v>669</v>
      </c>
      <c r="W11" s="307" t="s">
        <v>650</v>
      </c>
      <c r="X11" s="306" t="s">
        <v>13</v>
      </c>
      <c r="Y11" s="306" t="s">
        <v>518</v>
      </c>
      <c r="Z11" s="302" t="s">
        <v>333</v>
      </c>
      <c r="AA11" s="306" t="s">
        <v>390</v>
      </c>
      <c r="AB11" s="307" t="s">
        <v>503</v>
      </c>
      <c r="AC11" s="307"/>
      <c r="AD11" s="306" t="s">
        <v>441</v>
      </c>
      <c r="AE11" s="307" t="s">
        <v>441</v>
      </c>
      <c r="AF11" s="739"/>
    </row>
    <row r="12" spans="1:36" s="81" customFormat="1" ht="20.100000000000001" customHeight="1">
      <c r="A12" s="736"/>
      <c r="B12" s="311"/>
      <c r="C12" s="312"/>
      <c r="D12" s="311"/>
      <c r="E12" s="724"/>
      <c r="F12" s="313"/>
      <c r="G12" s="314"/>
      <c r="H12" s="312" t="s">
        <v>146</v>
      </c>
      <c r="I12" s="314" t="s">
        <v>162</v>
      </c>
      <c r="J12" s="312"/>
      <c r="K12" s="315"/>
      <c r="L12" s="312"/>
      <c r="M12" s="311"/>
      <c r="N12" s="312"/>
      <c r="O12" s="312"/>
      <c r="P12" s="312"/>
      <c r="Q12" s="312"/>
      <c r="R12" s="312"/>
      <c r="S12" s="312" t="s">
        <v>845</v>
      </c>
      <c r="T12" s="311" t="s">
        <v>651</v>
      </c>
      <c r="U12" s="312"/>
      <c r="V12" s="312" t="s">
        <v>408</v>
      </c>
      <c r="W12" s="369" t="s">
        <v>845</v>
      </c>
      <c r="X12" s="312"/>
      <c r="Y12" s="312"/>
      <c r="Z12" s="312"/>
      <c r="AA12" s="312" t="s">
        <v>858</v>
      </c>
      <c r="AB12" s="315" t="s">
        <v>633</v>
      </c>
      <c r="AC12" s="315"/>
      <c r="AD12" s="312" t="s">
        <v>827</v>
      </c>
      <c r="AE12" s="315" t="s">
        <v>585</v>
      </c>
      <c r="AF12" s="734"/>
    </row>
    <row r="13" spans="1:36" s="2" customFormat="1" ht="20.100000000000001" customHeight="1">
      <c r="A13" s="316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48"/>
      <c r="N13" s="48"/>
      <c r="O13" s="48"/>
      <c r="P13" s="48"/>
      <c r="Q13" s="48"/>
      <c r="R13" s="48"/>
      <c r="S13" s="48"/>
      <c r="T13" s="48"/>
      <c r="U13" s="99"/>
      <c r="V13" s="99"/>
      <c r="W13" s="99"/>
      <c r="X13" s="317"/>
      <c r="Y13" s="317"/>
      <c r="Z13" s="317"/>
      <c r="AA13" s="317"/>
      <c r="AB13" s="317"/>
      <c r="AC13" s="317"/>
      <c r="AD13" s="317"/>
      <c r="AE13" s="317"/>
      <c r="AF13" s="99"/>
    </row>
    <row r="14" spans="1:36" s="21" customFormat="1" ht="20.100000000000001" customHeight="1">
      <c r="A14" s="316">
        <v>2017</v>
      </c>
      <c r="B14" s="318">
        <v>28</v>
      </c>
      <c r="C14" s="318">
        <v>19</v>
      </c>
      <c r="D14" s="318">
        <v>8</v>
      </c>
      <c r="E14" s="318">
        <v>21</v>
      </c>
      <c r="F14" s="318">
        <v>0</v>
      </c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153</v>
      </c>
      <c r="N14" s="318">
        <v>81</v>
      </c>
      <c r="O14" s="318">
        <v>72</v>
      </c>
      <c r="P14" s="318">
        <v>153</v>
      </c>
      <c r="Q14" s="318">
        <v>81</v>
      </c>
      <c r="R14" s="318">
        <v>72</v>
      </c>
      <c r="S14" s="318">
        <v>0</v>
      </c>
      <c r="T14" s="318">
        <v>0</v>
      </c>
      <c r="U14" s="318">
        <v>0</v>
      </c>
      <c r="V14" s="318">
        <v>0</v>
      </c>
      <c r="W14" s="318">
        <v>0</v>
      </c>
      <c r="X14" s="318">
        <v>3152</v>
      </c>
      <c r="Y14" s="318">
        <v>1410</v>
      </c>
      <c r="Z14" s="318">
        <v>1742</v>
      </c>
      <c r="AA14" s="318">
        <v>3152</v>
      </c>
      <c r="AB14" s="318">
        <v>542</v>
      </c>
      <c r="AC14" s="318">
        <v>3</v>
      </c>
      <c r="AD14" s="318">
        <v>3</v>
      </c>
      <c r="AE14" s="318">
        <v>0</v>
      </c>
      <c r="AF14" s="318">
        <v>7</v>
      </c>
    </row>
    <row r="15" spans="1:36" s="21" customFormat="1" ht="20.100000000000001" customHeight="1">
      <c r="A15" s="316">
        <v>2018</v>
      </c>
      <c r="B15" s="318">
        <v>19</v>
      </c>
      <c r="C15" s="318">
        <v>12</v>
      </c>
      <c r="D15" s="318">
        <v>7</v>
      </c>
      <c r="E15" s="318">
        <v>19</v>
      </c>
      <c r="F15" s="318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115</v>
      </c>
      <c r="N15" s="318">
        <v>61</v>
      </c>
      <c r="O15" s="318">
        <v>54</v>
      </c>
      <c r="P15" s="318">
        <v>115</v>
      </c>
      <c r="Q15" s="318">
        <v>61</v>
      </c>
      <c r="R15" s="318">
        <v>54</v>
      </c>
      <c r="S15" s="318">
        <v>0</v>
      </c>
      <c r="T15" s="318">
        <v>0</v>
      </c>
      <c r="U15" s="318">
        <v>0</v>
      </c>
      <c r="V15" s="318">
        <v>0</v>
      </c>
      <c r="W15" s="318">
        <v>0</v>
      </c>
      <c r="X15" s="318">
        <v>3317</v>
      </c>
      <c r="Y15" s="318">
        <v>1562</v>
      </c>
      <c r="Z15" s="318">
        <v>1755</v>
      </c>
      <c r="AA15" s="318">
        <v>3550</v>
      </c>
      <c r="AB15" s="318">
        <v>504</v>
      </c>
      <c r="AC15" s="318">
        <v>2</v>
      </c>
      <c r="AD15" s="318">
        <v>2</v>
      </c>
      <c r="AE15" s="318">
        <v>0</v>
      </c>
      <c r="AF15" s="318">
        <v>5</v>
      </c>
    </row>
    <row r="16" spans="1:36" s="2" customFormat="1" ht="20.100000000000001" customHeight="1">
      <c r="A16" s="316">
        <v>2019</v>
      </c>
      <c r="B16" s="318">
        <v>38</v>
      </c>
      <c r="C16" s="318">
        <v>22</v>
      </c>
      <c r="D16" s="318">
        <v>16</v>
      </c>
      <c r="E16" s="318">
        <v>31</v>
      </c>
      <c r="F16" s="318">
        <v>6</v>
      </c>
      <c r="G16" s="318">
        <v>6</v>
      </c>
      <c r="H16" s="318">
        <v>0</v>
      </c>
      <c r="I16" s="318">
        <v>0</v>
      </c>
      <c r="J16" s="318">
        <v>0</v>
      </c>
      <c r="K16" s="318">
        <v>0</v>
      </c>
      <c r="L16" s="318">
        <v>1</v>
      </c>
      <c r="M16" s="318">
        <v>75</v>
      </c>
      <c r="N16" s="318">
        <v>43</v>
      </c>
      <c r="O16" s="318">
        <v>32</v>
      </c>
      <c r="P16" s="318">
        <v>75</v>
      </c>
      <c r="Q16" s="318">
        <v>43</v>
      </c>
      <c r="R16" s="318">
        <v>32</v>
      </c>
      <c r="S16" s="318">
        <v>75</v>
      </c>
      <c r="T16" s="318">
        <v>0</v>
      </c>
      <c r="U16" s="318">
        <v>0</v>
      </c>
      <c r="V16" s="318">
        <v>0</v>
      </c>
      <c r="W16" s="318">
        <v>0</v>
      </c>
      <c r="X16" s="318">
        <v>4284</v>
      </c>
      <c r="Y16" s="318">
        <v>1869</v>
      </c>
      <c r="Z16" s="318">
        <v>2415</v>
      </c>
      <c r="AA16" s="318">
        <v>3816</v>
      </c>
      <c r="AB16" s="318">
        <v>468</v>
      </c>
      <c r="AC16" s="318">
        <v>0</v>
      </c>
      <c r="AD16" s="318">
        <v>0</v>
      </c>
      <c r="AE16" s="318">
        <v>0</v>
      </c>
      <c r="AF16" s="318">
        <v>0</v>
      </c>
    </row>
    <row r="17" spans="1:32" s="2" customFormat="1" ht="20.100000000000001" customHeight="1">
      <c r="A17" s="316">
        <v>2020</v>
      </c>
      <c r="B17" s="318">
        <v>32</v>
      </c>
      <c r="C17" s="318">
        <v>19</v>
      </c>
      <c r="D17" s="318">
        <v>13</v>
      </c>
      <c r="E17" s="318">
        <v>25</v>
      </c>
      <c r="F17" s="318">
        <v>7</v>
      </c>
      <c r="G17" s="318">
        <v>4</v>
      </c>
      <c r="H17" s="318">
        <v>0</v>
      </c>
      <c r="I17" s="318">
        <v>0</v>
      </c>
      <c r="J17" s="318">
        <v>3</v>
      </c>
      <c r="K17" s="318">
        <v>0</v>
      </c>
      <c r="L17" s="318">
        <v>0</v>
      </c>
      <c r="M17" s="318">
        <v>74</v>
      </c>
      <c r="N17" s="318">
        <v>35</v>
      </c>
      <c r="O17" s="318">
        <v>39</v>
      </c>
      <c r="P17" s="318">
        <v>20</v>
      </c>
      <c r="Q17" s="318">
        <v>8</v>
      </c>
      <c r="R17" s="318">
        <v>12</v>
      </c>
      <c r="S17" s="318">
        <v>20</v>
      </c>
      <c r="T17" s="318">
        <v>0</v>
      </c>
      <c r="U17" s="318">
        <v>54</v>
      </c>
      <c r="V17" s="318">
        <v>54</v>
      </c>
      <c r="W17" s="318">
        <v>0</v>
      </c>
      <c r="X17" s="318">
        <v>3553</v>
      </c>
      <c r="Y17" s="318">
        <v>1177</v>
      </c>
      <c r="Z17" s="318">
        <v>2376</v>
      </c>
      <c r="AA17" s="318">
        <v>3039</v>
      </c>
      <c r="AB17" s="318">
        <v>514</v>
      </c>
      <c r="AC17" s="318">
        <v>0</v>
      </c>
      <c r="AD17" s="318">
        <v>0</v>
      </c>
      <c r="AE17" s="318">
        <v>0</v>
      </c>
      <c r="AF17" s="318">
        <v>0</v>
      </c>
    </row>
    <row r="18" spans="1:32" s="120" customFormat="1" ht="19.5" customHeight="1">
      <c r="A18" s="319">
        <v>2021</v>
      </c>
      <c r="B18" s="435">
        <v>29</v>
      </c>
      <c r="C18" s="435">
        <v>20</v>
      </c>
      <c r="D18" s="435">
        <v>9</v>
      </c>
      <c r="E18" s="435">
        <v>22</v>
      </c>
      <c r="F18" s="435">
        <v>2</v>
      </c>
      <c r="G18" s="435">
        <v>2</v>
      </c>
      <c r="H18" s="435">
        <v>0</v>
      </c>
      <c r="I18" s="435">
        <v>0</v>
      </c>
      <c r="J18" s="435">
        <v>0</v>
      </c>
      <c r="K18" s="435">
        <v>1</v>
      </c>
      <c r="L18" s="435">
        <v>4</v>
      </c>
      <c r="M18" s="436">
        <v>21</v>
      </c>
      <c r="N18" s="436">
        <v>6</v>
      </c>
      <c r="O18" s="436">
        <v>15</v>
      </c>
      <c r="P18" s="436">
        <v>9</v>
      </c>
      <c r="Q18" s="436">
        <v>3</v>
      </c>
      <c r="R18" s="436">
        <v>6</v>
      </c>
      <c r="S18" s="436">
        <v>9</v>
      </c>
      <c r="T18" s="436">
        <v>0</v>
      </c>
      <c r="U18" s="436">
        <v>12</v>
      </c>
      <c r="V18" s="436">
        <v>12</v>
      </c>
      <c r="W18" s="436">
        <v>0</v>
      </c>
      <c r="X18" s="438">
        <v>3880</v>
      </c>
      <c r="Y18" s="438">
        <v>1595</v>
      </c>
      <c r="Z18" s="438">
        <v>2285</v>
      </c>
      <c r="AA18" s="438">
        <v>3496</v>
      </c>
      <c r="AB18" s="438">
        <v>390</v>
      </c>
      <c r="AC18" s="438">
        <v>0</v>
      </c>
      <c r="AD18" s="438">
        <v>0</v>
      </c>
      <c r="AE18" s="438">
        <v>0</v>
      </c>
      <c r="AF18" s="438">
        <v>0</v>
      </c>
    </row>
    <row r="19" spans="1:32" ht="20.100000000000001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2"/>
      <c r="Y19" s="322"/>
      <c r="Z19" s="322"/>
      <c r="AA19" s="322"/>
      <c r="AB19" s="322"/>
      <c r="AC19" s="322"/>
      <c r="AD19" s="322"/>
      <c r="AE19" s="322"/>
      <c r="AF19" s="321"/>
    </row>
    <row r="20" spans="1:32" s="199" customFormat="1" ht="20.100000000000001" customHeight="1">
      <c r="A20" s="24" t="s">
        <v>235</v>
      </c>
      <c r="I20" s="200"/>
      <c r="J20" s="200"/>
      <c r="K20" s="200"/>
      <c r="L20" s="200"/>
      <c r="M20" s="200"/>
      <c r="O20" s="163"/>
      <c r="P20" s="201"/>
      <c r="S20" s="163"/>
      <c r="T20" s="200"/>
      <c r="U20" s="163"/>
      <c r="V20" s="163"/>
      <c r="W20" s="200"/>
      <c r="Y20" s="163"/>
      <c r="Z20" s="201"/>
    </row>
  </sheetData>
  <mergeCells count="18">
    <mergeCell ref="U3:Z3"/>
    <mergeCell ref="X7:AF7"/>
    <mergeCell ref="X8:AF8"/>
    <mergeCell ref="B7:L7"/>
    <mergeCell ref="B8:L8"/>
    <mergeCell ref="AA3:AF3"/>
    <mergeCell ref="A3:L3"/>
    <mergeCell ref="A4:L4"/>
    <mergeCell ref="A7:A12"/>
    <mergeCell ref="X9:AB9"/>
    <mergeCell ref="AC9:AE9"/>
    <mergeCell ref="AF9:AF12"/>
    <mergeCell ref="U9:W9"/>
    <mergeCell ref="M7:W7"/>
    <mergeCell ref="M8:W8"/>
    <mergeCell ref="E10:E12"/>
    <mergeCell ref="G9:J9"/>
    <mergeCell ref="P9:T9"/>
  </mergeCells>
  <phoneticPr fontId="28" type="noConversion"/>
  <pageMargins left="0.59041666984558105" right="0.59041666984558105" top="0.59041666984558105" bottom="0.59041666984558105" header="0" footer="0"/>
  <pageSetup paperSize="9" scale="56" orientation="portrait" blackAndWhite="1" r:id="rId1"/>
  <colBreaks count="2" manualBreakCount="2">
    <brk id="12" max="16383" man="1"/>
    <brk id="23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5">
    <tabColor rgb="FF333399"/>
    <pageSetUpPr fitToPage="1"/>
  </sheetPr>
  <dimension ref="A1:E33"/>
  <sheetViews>
    <sheetView showGridLines="0" view="pageBreakPreview" zoomScaleNormal="100" zoomScaleSheetLayoutView="100" workbookViewId="0">
      <selection activeCell="A3" sqref="A3:E3"/>
    </sheetView>
  </sheetViews>
  <sheetFormatPr defaultColWidth="8.88671875" defaultRowHeight="13.5"/>
  <cols>
    <col min="1" max="1" width="10.77734375" style="2" customWidth="1"/>
    <col min="2" max="5" width="20.77734375" style="2" customWidth="1"/>
    <col min="6" max="6" width="10.77734375" style="2" customWidth="1"/>
    <col min="7" max="16384" width="8.88671875" style="2"/>
  </cols>
  <sheetData>
    <row r="1" spans="1:5" ht="20.100000000000001" customHeight="1">
      <c r="A1" s="3" t="s">
        <v>209</v>
      </c>
      <c r="E1" s="167" t="s">
        <v>231</v>
      </c>
    </row>
    <row r="2" spans="1:5" ht="20.100000000000001" customHeight="1"/>
    <row r="3" spans="1:5" ht="25.5">
      <c r="A3" s="642" t="s">
        <v>239</v>
      </c>
      <c r="B3" s="642"/>
      <c r="C3" s="642"/>
      <c r="D3" s="642"/>
      <c r="E3" s="642"/>
    </row>
    <row r="4" spans="1:5" ht="20.100000000000001" customHeight="1">
      <c r="A4" s="642" t="s">
        <v>56</v>
      </c>
      <c r="B4" s="642"/>
      <c r="C4" s="642"/>
      <c r="D4" s="642"/>
      <c r="E4" s="642"/>
    </row>
    <row r="5" spans="1:5" ht="20.100000000000001" customHeight="1">
      <c r="A5" s="24" t="s">
        <v>447</v>
      </c>
      <c r="E5" s="10" t="s">
        <v>142</v>
      </c>
    </row>
    <row r="6" spans="1:5" ht="20.100000000000001" customHeight="1">
      <c r="A6" s="708" t="s">
        <v>327</v>
      </c>
      <c r="B6" s="497" t="s">
        <v>498</v>
      </c>
      <c r="C6" s="632" t="s">
        <v>101</v>
      </c>
      <c r="D6" s="497" t="s">
        <v>831</v>
      </c>
      <c r="E6" s="497" t="s">
        <v>424</v>
      </c>
    </row>
    <row r="7" spans="1:5" s="81" customFormat="1" ht="20.100000000000001" customHeight="1">
      <c r="A7" s="697"/>
      <c r="B7" s="491" t="s">
        <v>935</v>
      </c>
      <c r="C7" s="626" t="s">
        <v>866</v>
      </c>
      <c r="D7" s="491" t="s">
        <v>920</v>
      </c>
      <c r="E7" s="491" t="s">
        <v>798</v>
      </c>
    </row>
    <row r="8" spans="1:5" ht="20.100000000000001" customHeight="1">
      <c r="A8" s="673" t="s">
        <v>88</v>
      </c>
      <c r="B8" s="501" t="s">
        <v>727</v>
      </c>
      <c r="C8" s="501" t="s">
        <v>727</v>
      </c>
      <c r="D8" s="501" t="s">
        <v>727</v>
      </c>
      <c r="E8" s="501" t="s">
        <v>727</v>
      </c>
    </row>
    <row r="9" spans="1:5" ht="20.100000000000001" customHeight="1">
      <c r="A9" s="663"/>
      <c r="B9" s="494" t="s">
        <v>450</v>
      </c>
      <c r="C9" s="494" t="s">
        <v>450</v>
      </c>
      <c r="D9" s="494" t="s">
        <v>450</v>
      </c>
      <c r="E9" s="494" t="s">
        <v>450</v>
      </c>
    </row>
    <row r="10" spans="1:5" ht="20.100000000000001" customHeight="1">
      <c r="A10" s="88"/>
      <c r="B10" s="498"/>
      <c r="C10" s="498"/>
      <c r="D10" s="498"/>
      <c r="E10" s="498"/>
    </row>
    <row r="11" spans="1:5" s="21" customFormat="1" ht="20.100000000000001" customHeight="1">
      <c r="A11" s="86">
        <v>2017</v>
      </c>
      <c r="B11" s="65">
        <v>2375</v>
      </c>
      <c r="C11" s="65">
        <v>64</v>
      </c>
      <c r="D11" s="65">
        <v>0</v>
      </c>
      <c r="E11" s="65">
        <v>2375</v>
      </c>
    </row>
    <row r="12" spans="1:5" s="21" customFormat="1" ht="20.100000000000001" customHeight="1">
      <c r="A12" s="86">
        <v>2018</v>
      </c>
      <c r="B12" s="65">
        <v>2276</v>
      </c>
      <c r="C12" s="65">
        <v>60</v>
      </c>
      <c r="D12" s="65">
        <v>0</v>
      </c>
      <c r="E12" s="65">
        <v>2276</v>
      </c>
    </row>
    <row r="13" spans="1:5" ht="20.100000000000001" customHeight="1">
      <c r="A13" s="86">
        <v>2019</v>
      </c>
      <c r="B13" s="65">
        <v>2573</v>
      </c>
      <c r="C13" s="65">
        <v>78</v>
      </c>
      <c r="D13" s="65">
        <v>0</v>
      </c>
      <c r="E13" s="65">
        <v>2687</v>
      </c>
    </row>
    <row r="14" spans="1:5" ht="20.100000000000001" customHeight="1">
      <c r="A14" s="86">
        <v>2020</v>
      </c>
      <c r="B14" s="500">
        <v>1949</v>
      </c>
      <c r="C14" s="500">
        <v>402</v>
      </c>
      <c r="D14" s="500">
        <v>0</v>
      </c>
      <c r="E14" s="500">
        <v>549</v>
      </c>
    </row>
    <row r="15" spans="1:5" ht="20.100000000000001" customHeight="1">
      <c r="A15" s="249">
        <v>2021</v>
      </c>
      <c r="B15" s="477">
        <v>1162</v>
      </c>
      <c r="C15" s="477">
        <v>53</v>
      </c>
      <c r="D15" s="477">
        <v>53</v>
      </c>
      <c r="E15" s="477">
        <v>833</v>
      </c>
    </row>
    <row r="16" spans="1:5" ht="20.100000000000001" customHeight="1">
      <c r="A16" s="251"/>
      <c r="B16" s="439"/>
      <c r="C16" s="439"/>
      <c r="D16" s="439"/>
      <c r="E16" s="439"/>
    </row>
    <row r="17" spans="1:5" ht="20.100000000000001" customHeight="1">
      <c r="A17" s="323" t="s">
        <v>496</v>
      </c>
      <c r="B17" s="440">
        <v>707</v>
      </c>
      <c r="C17" s="440">
        <v>14</v>
      </c>
      <c r="D17" s="440">
        <v>53</v>
      </c>
      <c r="E17" s="440">
        <v>444</v>
      </c>
    </row>
    <row r="18" spans="1:5" ht="20.100000000000001" customHeight="1">
      <c r="A18" s="246" t="s">
        <v>87</v>
      </c>
      <c r="B18" s="605">
        <v>19</v>
      </c>
      <c r="C18" s="440">
        <f>53*7%</f>
        <v>3.7100000000000004</v>
      </c>
      <c r="D18" s="440">
        <v>0</v>
      </c>
      <c r="E18" s="605">
        <v>19</v>
      </c>
    </row>
    <row r="19" spans="1:5" ht="20.100000000000001" customHeight="1">
      <c r="A19" s="246" t="s">
        <v>75</v>
      </c>
      <c r="B19" s="605">
        <v>1</v>
      </c>
      <c r="C19" s="440">
        <f>C15*6%</f>
        <v>3.1799999999999997</v>
      </c>
      <c r="D19" s="440">
        <v>0</v>
      </c>
      <c r="E19" s="605">
        <v>1</v>
      </c>
    </row>
    <row r="20" spans="1:5" ht="20.100000000000001" customHeight="1">
      <c r="A20" s="246" t="s">
        <v>77</v>
      </c>
      <c r="B20" s="605">
        <f>3+22+12+22+12+11</f>
        <v>82</v>
      </c>
      <c r="C20" s="440">
        <f>C15*8%</f>
        <v>4.24</v>
      </c>
      <c r="D20" s="440">
        <v>0</v>
      </c>
      <c r="E20" s="605">
        <f>3+7+8+7+8+11</f>
        <v>44</v>
      </c>
    </row>
    <row r="21" spans="1:5" ht="20.100000000000001" customHeight="1">
      <c r="A21" s="246" t="s">
        <v>15</v>
      </c>
      <c r="B21" s="605">
        <v>17</v>
      </c>
      <c r="C21" s="440">
        <f>$C$15*5%</f>
        <v>2.6500000000000004</v>
      </c>
      <c r="D21" s="440">
        <v>0</v>
      </c>
      <c r="E21" s="605">
        <v>17</v>
      </c>
    </row>
    <row r="22" spans="1:5" ht="20.100000000000001" customHeight="1">
      <c r="A22" s="246" t="s">
        <v>84</v>
      </c>
      <c r="B22" s="605">
        <f>7+9+9+6</f>
        <v>31</v>
      </c>
      <c r="C22" s="440">
        <f>$C$15*7%</f>
        <v>3.7100000000000004</v>
      </c>
      <c r="D22" s="440">
        <v>0</v>
      </c>
      <c r="E22" s="605">
        <f>7+6+6+6</f>
        <v>25</v>
      </c>
    </row>
    <row r="23" spans="1:5" ht="20.100000000000001" customHeight="1">
      <c r="A23" s="246" t="s">
        <v>85</v>
      </c>
      <c r="B23" s="605">
        <v>6</v>
      </c>
      <c r="C23" s="440">
        <f>$C$15*4%</f>
        <v>2.12</v>
      </c>
      <c r="D23" s="440">
        <v>0</v>
      </c>
      <c r="E23" s="605">
        <f>1+5</f>
        <v>6</v>
      </c>
    </row>
    <row r="24" spans="1:5" ht="20.100000000000001" customHeight="1">
      <c r="A24" s="246" t="s">
        <v>79</v>
      </c>
      <c r="B24" s="605">
        <f>8+40+15+16+54+54+16+40+15+9</f>
        <v>267</v>
      </c>
      <c r="C24" s="440">
        <v>8</v>
      </c>
      <c r="D24" s="440">
        <v>0</v>
      </c>
      <c r="E24" s="605">
        <f>8+17+13+9+33+34+9+18+34+9+18+34+9</f>
        <v>245</v>
      </c>
    </row>
    <row r="25" spans="1:5" ht="20.100000000000001" customHeight="1">
      <c r="A25" s="246" t="s">
        <v>78</v>
      </c>
      <c r="B25" s="605">
        <f>4+7</f>
        <v>11</v>
      </c>
      <c r="C25" s="440">
        <f>$C$15*9%</f>
        <v>4.7699999999999996</v>
      </c>
      <c r="D25" s="440">
        <v>0</v>
      </c>
      <c r="E25" s="605">
        <v>11</v>
      </c>
    </row>
    <row r="26" spans="1:5" ht="20.100000000000001" customHeight="1">
      <c r="A26" s="246" t="s">
        <v>86</v>
      </c>
      <c r="B26" s="605">
        <v>6</v>
      </c>
      <c r="C26" s="440">
        <f>$C$15*7%</f>
        <v>3.7100000000000004</v>
      </c>
      <c r="D26" s="440">
        <v>0</v>
      </c>
      <c r="E26" s="605">
        <v>6</v>
      </c>
    </row>
    <row r="27" spans="1:5" ht="20.100000000000001" customHeight="1">
      <c r="A27" s="246" t="s">
        <v>74</v>
      </c>
      <c r="B27" s="605">
        <v>15</v>
      </c>
      <c r="C27" s="440">
        <f>$C$15*5%</f>
        <v>2.6500000000000004</v>
      </c>
      <c r="D27" s="440">
        <v>0</v>
      </c>
      <c r="E27" s="605">
        <v>15</v>
      </c>
    </row>
    <row r="28" spans="1:5" ht="20.100000000000001" customHeight="1">
      <c r="A28" s="145"/>
      <c r="B28" s="51"/>
      <c r="C28" s="51"/>
      <c r="D28" s="51"/>
      <c r="E28" s="51"/>
    </row>
    <row r="29" spans="1:5" ht="20.100000000000001" customHeight="1">
      <c r="A29" s="394" t="s">
        <v>39</v>
      </c>
      <c r="B29" s="4"/>
      <c r="C29" s="4"/>
      <c r="D29" s="4"/>
      <c r="E29" s="4"/>
    </row>
    <row r="30" spans="1:5" ht="20.100000000000001" customHeight="1">
      <c r="A30" s="24" t="s">
        <v>226</v>
      </c>
      <c r="B30" s="66"/>
      <c r="C30" s="66"/>
      <c r="D30" s="66"/>
      <c r="E30" s="66"/>
    </row>
    <row r="31" spans="1:5" ht="45.75" customHeight="1">
      <c r="A31" s="742"/>
      <c r="B31" s="742"/>
      <c r="C31" s="742"/>
      <c r="D31" s="742"/>
      <c r="E31" s="66"/>
    </row>
    <row r="32" spans="1:5" ht="3" customHeight="1">
      <c r="A32" s="740"/>
      <c r="B32" s="740"/>
      <c r="C32" s="740"/>
      <c r="D32" s="740"/>
    </row>
    <row r="33" spans="1:4" ht="12" customHeight="1">
      <c r="A33" s="741"/>
      <c r="B33" s="741"/>
      <c r="C33" s="741"/>
      <c r="D33" s="741"/>
    </row>
  </sheetData>
  <mergeCells count="7">
    <mergeCell ref="A3:E3"/>
    <mergeCell ref="A4:E4"/>
    <mergeCell ref="A32:D32"/>
    <mergeCell ref="A33:D33"/>
    <mergeCell ref="A31:D31"/>
    <mergeCell ref="A6:A7"/>
    <mergeCell ref="A8:A9"/>
  </mergeCells>
  <phoneticPr fontId="28" type="noConversion"/>
  <pageMargins left="0.59041666984558105" right="0.59041666984558105" top="0.59041666984558105" bottom="0.59041666984558105" header="0" footer="0"/>
  <pageSetup paperSize="9" scale="83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>
    <tabColor rgb="FF333399"/>
  </sheetPr>
  <dimension ref="A1:C32"/>
  <sheetViews>
    <sheetView showGridLines="0" view="pageBreakPreview" zoomScaleNormal="100" zoomScaleSheetLayoutView="100" workbookViewId="0">
      <selection activeCell="A3" sqref="A3:C3"/>
    </sheetView>
  </sheetViews>
  <sheetFormatPr defaultColWidth="8.88671875" defaultRowHeight="13.5"/>
  <cols>
    <col min="1" max="1" width="18.77734375" style="2" customWidth="1"/>
    <col min="2" max="3" width="25.6640625" style="2" bestFit="1" customWidth="1"/>
    <col min="4" max="4" width="18.77734375" style="2" customWidth="1"/>
    <col min="5" max="5" width="8.88671875" style="2"/>
    <col min="6" max="6" width="14.44140625" style="2" customWidth="1"/>
    <col min="7" max="16384" width="8.88671875" style="2"/>
  </cols>
  <sheetData>
    <row r="1" spans="1:3" ht="20.100000000000001" customHeight="1">
      <c r="A1" s="3" t="s">
        <v>209</v>
      </c>
      <c r="C1" s="167" t="s">
        <v>231</v>
      </c>
    </row>
    <row r="2" spans="1:3" ht="20.100000000000001" customHeight="1"/>
    <row r="3" spans="1:3" s="57" customFormat="1" ht="25.5">
      <c r="A3" s="642" t="s">
        <v>95</v>
      </c>
      <c r="B3" s="642"/>
      <c r="C3" s="642"/>
    </row>
    <row r="4" spans="1:3" s="57" customFormat="1" ht="25.5">
      <c r="A4" s="664" t="s">
        <v>70</v>
      </c>
      <c r="B4" s="664"/>
      <c r="C4" s="664"/>
    </row>
    <row r="5" spans="1:3" s="57" customFormat="1" ht="20.100000000000001" customHeight="1">
      <c r="A5" s="187"/>
      <c r="B5" s="187"/>
      <c r="C5" s="187"/>
    </row>
    <row r="6" spans="1:3" s="24" customFormat="1" ht="20.100000000000001" customHeight="1">
      <c r="A6" s="58" t="s">
        <v>447</v>
      </c>
      <c r="B6" s="58"/>
      <c r="C6" s="10" t="s">
        <v>142</v>
      </c>
    </row>
    <row r="7" spans="1:3" ht="20.100000000000001" customHeight="1">
      <c r="A7" s="647" t="s">
        <v>327</v>
      </c>
      <c r="B7" s="649" t="s">
        <v>305</v>
      </c>
      <c r="C7" s="655"/>
    </row>
    <row r="8" spans="1:3" ht="20.100000000000001" customHeight="1">
      <c r="A8" s="648"/>
      <c r="B8" s="662" t="s">
        <v>199</v>
      </c>
      <c r="C8" s="678"/>
    </row>
    <row r="9" spans="1:3" ht="20.100000000000001" customHeight="1">
      <c r="A9" s="648" t="s">
        <v>533</v>
      </c>
      <c r="B9" s="33" t="s">
        <v>130</v>
      </c>
      <c r="C9" s="62" t="s">
        <v>127</v>
      </c>
    </row>
    <row r="10" spans="1:3" ht="20.100000000000001" customHeight="1">
      <c r="A10" s="669"/>
      <c r="B10" s="184" t="s">
        <v>889</v>
      </c>
      <c r="C10" s="188" t="s">
        <v>801</v>
      </c>
    </row>
    <row r="11" spans="1:3" ht="20.100000000000001" customHeight="1">
      <c r="A11" s="88"/>
    </row>
    <row r="12" spans="1:3" s="44" customFormat="1" ht="20.100000000000001" customHeight="1">
      <c r="A12" s="86">
        <v>2017</v>
      </c>
      <c r="B12" s="189">
        <v>129</v>
      </c>
      <c r="C12" s="189">
        <v>170</v>
      </c>
    </row>
    <row r="13" spans="1:3" s="44" customFormat="1" ht="20.100000000000001" customHeight="1">
      <c r="A13" s="86">
        <v>2018</v>
      </c>
      <c r="B13" s="189">
        <v>125</v>
      </c>
      <c r="C13" s="189">
        <v>287</v>
      </c>
    </row>
    <row r="14" spans="1:3" s="43" customFormat="1" ht="20.100000000000001" customHeight="1">
      <c r="A14" s="354">
        <v>2019</v>
      </c>
      <c r="B14" s="189">
        <v>74</v>
      </c>
      <c r="C14" s="189">
        <v>272</v>
      </c>
    </row>
    <row r="15" spans="1:3" s="43" customFormat="1" ht="20.100000000000001" customHeight="1">
      <c r="A15" s="354">
        <v>2020</v>
      </c>
      <c r="B15" s="189">
        <v>81</v>
      </c>
      <c r="C15" s="189">
        <v>310</v>
      </c>
    </row>
    <row r="16" spans="1:3" s="94" customFormat="1" ht="20.100000000000001" customHeight="1">
      <c r="A16" s="97">
        <v>2021</v>
      </c>
      <c r="B16" s="419">
        <v>52</v>
      </c>
      <c r="C16" s="419">
        <v>309</v>
      </c>
    </row>
    <row r="17" spans="1:3" s="94" customFormat="1" ht="20.100000000000001" customHeight="1">
      <c r="A17" s="253"/>
      <c r="B17" s="556"/>
      <c r="C17" s="556"/>
    </row>
    <row r="18" spans="1:3" ht="20.100000000000001" customHeight="1">
      <c r="A18" s="86" t="s">
        <v>399</v>
      </c>
      <c r="B18" s="600">
        <v>2</v>
      </c>
      <c r="C18" s="600">
        <v>22</v>
      </c>
    </row>
    <row r="19" spans="1:3" ht="20.100000000000001" customHeight="1">
      <c r="A19" s="86" t="s">
        <v>403</v>
      </c>
      <c r="B19" s="600">
        <v>1</v>
      </c>
      <c r="C19" s="600">
        <v>33</v>
      </c>
    </row>
    <row r="20" spans="1:3" ht="20.100000000000001" customHeight="1">
      <c r="A20" s="86" t="s">
        <v>354</v>
      </c>
      <c r="B20" s="600">
        <v>8</v>
      </c>
      <c r="C20" s="600">
        <v>34</v>
      </c>
    </row>
    <row r="21" spans="1:3" ht="20.100000000000001" customHeight="1">
      <c r="A21" s="86" t="s">
        <v>359</v>
      </c>
      <c r="B21" s="600">
        <v>3</v>
      </c>
      <c r="C21" s="600">
        <v>10</v>
      </c>
    </row>
    <row r="22" spans="1:3" ht="20.100000000000001" customHeight="1">
      <c r="A22" s="86" t="s">
        <v>401</v>
      </c>
      <c r="B22" s="600">
        <v>5</v>
      </c>
      <c r="C22" s="600">
        <v>21</v>
      </c>
    </row>
    <row r="23" spans="1:3" ht="20.100000000000001" customHeight="1">
      <c r="A23" s="86" t="s">
        <v>430</v>
      </c>
      <c r="B23" s="600">
        <v>6</v>
      </c>
      <c r="C23" s="600">
        <v>23</v>
      </c>
    </row>
    <row r="24" spans="1:3" ht="20.100000000000001" customHeight="1">
      <c r="A24" s="86" t="s">
        <v>376</v>
      </c>
      <c r="B24" s="600">
        <v>5</v>
      </c>
      <c r="C24" s="600">
        <v>11</v>
      </c>
    </row>
    <row r="25" spans="1:3" ht="20.100000000000001" customHeight="1">
      <c r="A25" s="86" t="s">
        <v>369</v>
      </c>
      <c r="B25" s="600">
        <v>6</v>
      </c>
      <c r="C25" s="600">
        <v>17</v>
      </c>
    </row>
    <row r="26" spans="1:3" ht="20.100000000000001" customHeight="1">
      <c r="A26" s="86" t="s">
        <v>346</v>
      </c>
      <c r="B26" s="600">
        <v>7</v>
      </c>
      <c r="C26" s="600">
        <v>19</v>
      </c>
    </row>
    <row r="27" spans="1:3" ht="20.100000000000001" customHeight="1">
      <c r="A27" s="86" t="s">
        <v>336</v>
      </c>
      <c r="B27" s="600">
        <v>4</v>
      </c>
      <c r="C27" s="600">
        <v>36</v>
      </c>
    </row>
    <row r="28" spans="1:3" ht="20.100000000000001" customHeight="1">
      <c r="A28" s="86" t="s">
        <v>486</v>
      </c>
      <c r="B28" s="600">
        <v>1</v>
      </c>
      <c r="C28" s="600">
        <v>40</v>
      </c>
    </row>
    <row r="29" spans="1:3" ht="20.100000000000001" customHeight="1">
      <c r="A29" s="86" t="s">
        <v>481</v>
      </c>
      <c r="B29" s="580">
        <v>4</v>
      </c>
      <c r="C29" s="580">
        <v>43</v>
      </c>
    </row>
    <row r="30" spans="1:3" ht="20.100000000000001" customHeight="1">
      <c r="A30" s="145"/>
      <c r="B30" s="51"/>
      <c r="C30" s="51"/>
    </row>
    <row r="31" spans="1:3" ht="20.100000000000001" customHeight="1">
      <c r="A31" s="24" t="s">
        <v>226</v>
      </c>
      <c r="B31" s="99"/>
      <c r="C31" s="66"/>
    </row>
    <row r="32" spans="1:3">
      <c r="A32" s="743"/>
      <c r="B32" s="743"/>
      <c r="C32" s="66"/>
    </row>
  </sheetData>
  <mergeCells count="7">
    <mergeCell ref="A3:C3"/>
    <mergeCell ref="A4:C4"/>
    <mergeCell ref="A32:B32"/>
    <mergeCell ref="B7:C7"/>
    <mergeCell ref="B8:C8"/>
    <mergeCell ref="A7:A8"/>
    <mergeCell ref="A9:A10"/>
  </mergeCells>
  <phoneticPr fontId="28" type="noConversion"/>
  <pageMargins left="0.59041666984558105" right="0.59041666984558105" top="0.59041666984558105" bottom="0.59041666984558105" header="0" footer="0"/>
  <pageSetup paperSize="9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/>
  <dimension ref="A1"/>
  <sheetViews>
    <sheetView zoomScaleNormal="100" zoomScaleSheetLayoutView="4" workbookViewId="0"/>
  </sheetViews>
  <sheetFormatPr defaultColWidth="8.88671875" defaultRowHeight="13.5"/>
  <sheetData/>
  <phoneticPr fontId="28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tabColor rgb="FF333399"/>
  </sheetPr>
  <dimension ref="A1:IK33"/>
  <sheetViews>
    <sheetView view="pageBreakPreview" zoomScaleNormal="100" zoomScaleSheetLayoutView="100" workbookViewId="0">
      <selection activeCell="A3" sqref="A3:H3"/>
    </sheetView>
  </sheetViews>
  <sheetFormatPr defaultColWidth="8.88671875" defaultRowHeight="13.5"/>
  <cols>
    <col min="1" max="4" width="12.77734375" style="2" customWidth="1"/>
    <col min="5" max="5" width="12.77734375" style="4" customWidth="1"/>
    <col min="6" max="8" width="12.77734375" style="2" customWidth="1"/>
    <col min="9" max="245" width="8.88671875" style="2"/>
    <col min="246" max="16384" width="8.88671875" style="66"/>
  </cols>
  <sheetData>
    <row r="1" spans="1:245" ht="20.100000000000001" customHeight="1">
      <c r="A1" s="3" t="s">
        <v>209</v>
      </c>
      <c r="H1" s="167" t="s">
        <v>231</v>
      </c>
    </row>
    <row r="2" spans="1:245" ht="20.100000000000001" customHeight="1"/>
    <row r="3" spans="1:245" ht="25.5">
      <c r="A3" s="642" t="s">
        <v>143</v>
      </c>
      <c r="B3" s="642"/>
      <c r="C3" s="642"/>
      <c r="D3" s="642"/>
      <c r="E3" s="642"/>
      <c r="F3" s="642"/>
      <c r="G3" s="642"/>
      <c r="H3" s="642"/>
    </row>
    <row r="4" spans="1:245" ht="20.100000000000001" customHeight="1">
      <c r="A4" s="664" t="s">
        <v>40</v>
      </c>
      <c r="B4" s="664"/>
      <c r="C4" s="664"/>
      <c r="D4" s="664"/>
      <c r="E4" s="664"/>
      <c r="F4" s="664"/>
      <c r="G4" s="664"/>
      <c r="H4" s="664"/>
    </row>
    <row r="5" spans="1:245" ht="20.100000000000001" customHeight="1">
      <c r="A5" s="8" t="s">
        <v>676</v>
      </c>
      <c r="B5" s="51"/>
      <c r="C5" s="51"/>
      <c r="D5" s="51"/>
      <c r="E5" s="51"/>
      <c r="F5" s="51"/>
      <c r="G5" s="51"/>
      <c r="H5" s="183" t="s">
        <v>36</v>
      </c>
    </row>
    <row r="6" spans="1:245" ht="20.100000000000001" customHeight="1">
      <c r="A6" s="650" t="s">
        <v>327</v>
      </c>
      <c r="B6" s="695" t="s">
        <v>480</v>
      </c>
      <c r="C6" s="693"/>
      <c r="D6" s="647"/>
      <c r="E6" s="693" t="s">
        <v>176</v>
      </c>
      <c r="F6" s="693"/>
      <c r="G6" s="693"/>
      <c r="H6" s="647"/>
      <c r="IK6" s="66"/>
    </row>
    <row r="7" spans="1:245" ht="20.100000000000001" customHeight="1">
      <c r="A7" s="673"/>
      <c r="B7" s="662" t="s">
        <v>13</v>
      </c>
      <c r="C7" s="678"/>
      <c r="D7" s="663"/>
      <c r="E7" s="751"/>
      <c r="F7" s="751"/>
      <c r="G7" s="751"/>
      <c r="H7" s="669"/>
      <c r="IK7" s="66"/>
    </row>
    <row r="8" spans="1:245" ht="20.100000000000001" customHeight="1">
      <c r="A8" s="673"/>
      <c r="B8" s="744" t="s">
        <v>228</v>
      </c>
      <c r="C8" s="745"/>
      <c r="D8" s="746"/>
      <c r="E8" s="674" t="s">
        <v>276</v>
      </c>
      <c r="F8" s="744" t="s">
        <v>228</v>
      </c>
      <c r="G8" s="745"/>
      <c r="H8" s="746"/>
      <c r="IK8" s="66"/>
    </row>
    <row r="9" spans="1:245" ht="20.100000000000001" customHeight="1">
      <c r="A9" s="673"/>
      <c r="B9" s="662" t="s">
        <v>280</v>
      </c>
      <c r="C9" s="678"/>
      <c r="D9" s="663"/>
      <c r="E9" s="644"/>
      <c r="F9" s="662" t="s">
        <v>259</v>
      </c>
      <c r="G9" s="678"/>
      <c r="H9" s="663"/>
      <c r="IK9" s="66"/>
    </row>
    <row r="10" spans="1:245" ht="20.100000000000001" customHeight="1">
      <c r="A10" s="673"/>
      <c r="B10" s="80" t="s">
        <v>728</v>
      </c>
      <c r="C10" s="79" t="s">
        <v>388</v>
      </c>
      <c r="D10" s="499" t="s">
        <v>558</v>
      </c>
      <c r="E10" s="644"/>
      <c r="F10" s="33" t="s">
        <v>728</v>
      </c>
      <c r="G10" s="33" t="s">
        <v>699</v>
      </c>
      <c r="H10" s="33" t="s">
        <v>361</v>
      </c>
      <c r="IK10" s="66"/>
    </row>
    <row r="11" spans="1:245" ht="20.100000000000001" customHeight="1">
      <c r="A11" s="663"/>
      <c r="B11" s="184" t="s">
        <v>13</v>
      </c>
      <c r="C11" s="184" t="s">
        <v>523</v>
      </c>
      <c r="D11" s="493" t="s">
        <v>620</v>
      </c>
      <c r="E11" s="667"/>
      <c r="F11" s="184" t="s">
        <v>13</v>
      </c>
      <c r="G11" s="184" t="s">
        <v>523</v>
      </c>
      <c r="H11" s="35" t="s">
        <v>620</v>
      </c>
      <c r="IK11" s="66"/>
    </row>
    <row r="12" spans="1:245" ht="20.100000000000001" customHeight="1">
      <c r="A12" s="86"/>
      <c r="B12" s="41"/>
      <c r="C12" s="4"/>
      <c r="D12" s="461"/>
      <c r="E12" s="2"/>
      <c r="IK12" s="66"/>
    </row>
    <row r="13" spans="1:245" s="166" customFormat="1" ht="20.100000000000001" customHeight="1">
      <c r="A13" s="86">
        <v>2017</v>
      </c>
      <c r="B13" s="185">
        <v>28622</v>
      </c>
      <c r="C13" s="49">
        <v>15422</v>
      </c>
      <c r="D13" s="19">
        <v>13200</v>
      </c>
      <c r="E13" s="49">
        <v>616</v>
      </c>
      <c r="F13" s="49">
        <v>15561</v>
      </c>
      <c r="G13" s="144">
        <v>5158</v>
      </c>
      <c r="H13" s="144">
        <v>10403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5" s="166" customFormat="1" ht="20.100000000000001" customHeight="1">
      <c r="A14" s="86">
        <v>2018</v>
      </c>
      <c r="B14" s="185">
        <v>28179</v>
      </c>
      <c r="C14" s="49">
        <v>15424</v>
      </c>
      <c r="D14" s="19">
        <v>12755</v>
      </c>
      <c r="E14" s="49">
        <v>672</v>
      </c>
      <c r="F14" s="49">
        <v>15466</v>
      </c>
      <c r="G14" s="144">
        <v>5343</v>
      </c>
      <c r="H14" s="186">
        <v>10123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5" s="166" customFormat="1" ht="20.100000000000001" customHeight="1">
      <c r="A15" s="86">
        <v>2019</v>
      </c>
      <c r="B15" s="185">
        <v>27517</v>
      </c>
      <c r="C15" s="49">
        <v>15393</v>
      </c>
      <c r="D15" s="19">
        <v>12124</v>
      </c>
      <c r="E15" s="49">
        <v>727</v>
      </c>
      <c r="F15" s="49">
        <v>15045</v>
      </c>
      <c r="G15" s="144">
        <v>5434</v>
      </c>
      <c r="H15" s="186">
        <v>9611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  <row r="16" spans="1:245" s="166" customFormat="1" ht="20.100000000000001" customHeight="1">
      <c r="A16" s="86">
        <v>2020</v>
      </c>
      <c r="B16" s="185">
        <v>26738</v>
      </c>
      <c r="C16" s="49">
        <v>15481</v>
      </c>
      <c r="D16" s="471">
        <v>11257</v>
      </c>
      <c r="E16" s="49">
        <v>816</v>
      </c>
      <c r="F16" s="49">
        <v>14752</v>
      </c>
      <c r="G16" s="144">
        <v>5785</v>
      </c>
      <c r="H16" s="186">
        <v>8967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</row>
    <row r="17" spans="1:245" ht="20.100000000000001" customHeight="1">
      <c r="A17" s="249">
        <v>2021</v>
      </c>
      <c r="B17" s="325">
        <v>26293</v>
      </c>
      <c r="C17" s="428">
        <v>15473</v>
      </c>
      <c r="D17" s="489">
        <v>10820</v>
      </c>
      <c r="E17" s="286">
        <v>853</v>
      </c>
      <c r="F17" s="286">
        <v>14269</v>
      </c>
      <c r="G17" s="231">
        <v>6981</v>
      </c>
      <c r="H17" s="231">
        <v>7288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66"/>
    </row>
    <row r="18" spans="1:245" s="359" customFormat="1" ht="20.100000000000001" customHeight="1">
      <c r="A18" s="355"/>
      <c r="B18" s="356"/>
      <c r="C18" s="357"/>
      <c r="D18" s="357"/>
      <c r="E18" s="357"/>
      <c r="F18" s="357"/>
      <c r="G18" s="357"/>
      <c r="H18" s="540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58"/>
      <c r="FL18" s="358"/>
      <c r="FM18" s="358"/>
      <c r="FN18" s="358"/>
      <c r="FO18" s="358"/>
      <c r="FP18" s="358"/>
      <c r="FQ18" s="358"/>
      <c r="FR18" s="358"/>
      <c r="FS18" s="358"/>
      <c r="FT18" s="358"/>
      <c r="FU18" s="358"/>
      <c r="FV18" s="358"/>
      <c r="FW18" s="358"/>
      <c r="FX18" s="358"/>
      <c r="FY18" s="358"/>
      <c r="FZ18" s="358"/>
      <c r="GA18" s="358"/>
      <c r="GB18" s="358"/>
      <c r="GC18" s="358"/>
      <c r="GD18" s="358"/>
      <c r="GE18" s="358"/>
      <c r="GF18" s="358"/>
      <c r="GG18" s="358"/>
      <c r="GH18" s="358"/>
      <c r="GI18" s="358"/>
      <c r="GJ18" s="358"/>
      <c r="GK18" s="358"/>
      <c r="GL18" s="358"/>
      <c r="GM18" s="358"/>
      <c r="GN18" s="358"/>
      <c r="GO18" s="358"/>
      <c r="GP18" s="358"/>
      <c r="GQ18" s="358"/>
      <c r="GR18" s="358"/>
      <c r="GS18" s="358"/>
      <c r="GT18" s="358"/>
      <c r="GU18" s="358"/>
      <c r="GV18" s="358"/>
      <c r="GW18" s="358"/>
      <c r="GX18" s="358"/>
      <c r="GY18" s="358"/>
      <c r="GZ18" s="358"/>
      <c r="HA18" s="358"/>
      <c r="HB18" s="358"/>
      <c r="HC18" s="358"/>
      <c r="HD18" s="358"/>
      <c r="HE18" s="358"/>
      <c r="HF18" s="358"/>
      <c r="HG18" s="358"/>
      <c r="HH18" s="358"/>
      <c r="HI18" s="358"/>
      <c r="HJ18" s="358"/>
      <c r="HK18" s="358"/>
      <c r="HL18" s="358"/>
      <c r="HM18" s="358"/>
      <c r="HN18" s="358"/>
      <c r="HO18" s="358"/>
      <c r="HP18" s="358"/>
      <c r="HQ18" s="358"/>
      <c r="HR18" s="358"/>
      <c r="HS18" s="358"/>
      <c r="HT18" s="358"/>
      <c r="HU18" s="358"/>
      <c r="HV18" s="358"/>
      <c r="HW18" s="358"/>
      <c r="HX18" s="358"/>
      <c r="HY18" s="358"/>
      <c r="HZ18" s="358"/>
      <c r="IA18" s="358"/>
      <c r="IB18" s="358"/>
      <c r="IC18" s="358"/>
      <c r="ID18" s="358"/>
      <c r="IE18" s="358"/>
      <c r="IF18" s="358"/>
      <c r="IG18" s="358"/>
      <c r="IH18" s="358"/>
      <c r="II18" s="358"/>
      <c r="IJ18" s="358"/>
    </row>
    <row r="19" spans="1:245" ht="20.100000000000001" customHeight="1">
      <c r="A19" s="650" t="s">
        <v>327</v>
      </c>
      <c r="B19" s="695" t="s">
        <v>110</v>
      </c>
      <c r="C19" s="693"/>
      <c r="D19" s="693"/>
      <c r="E19" s="647"/>
      <c r="F19" s="649" t="s">
        <v>329</v>
      </c>
      <c r="G19" s="655"/>
      <c r="H19" s="541"/>
      <c r="IK19" s="66"/>
    </row>
    <row r="20" spans="1:245" ht="20.100000000000001" customHeight="1">
      <c r="A20" s="673"/>
      <c r="B20" s="668" t="s">
        <v>47</v>
      </c>
      <c r="C20" s="751"/>
      <c r="D20" s="751"/>
      <c r="E20" s="669"/>
      <c r="F20" s="662" t="s">
        <v>126</v>
      </c>
      <c r="G20" s="678"/>
      <c r="H20" s="541"/>
      <c r="IK20" s="66"/>
    </row>
    <row r="21" spans="1:245" ht="20.100000000000001" customHeight="1">
      <c r="A21" s="673"/>
      <c r="B21" s="747" t="s">
        <v>698</v>
      </c>
      <c r="C21" s="744" t="s">
        <v>228</v>
      </c>
      <c r="D21" s="745"/>
      <c r="E21" s="746"/>
      <c r="F21" s="747" t="s">
        <v>758</v>
      </c>
      <c r="G21" s="675" t="s">
        <v>699</v>
      </c>
      <c r="H21" s="749"/>
      <c r="IK21" s="66"/>
    </row>
    <row r="22" spans="1:245" ht="20.100000000000001" customHeight="1">
      <c r="A22" s="673"/>
      <c r="B22" s="652"/>
      <c r="C22" s="662" t="s">
        <v>259</v>
      </c>
      <c r="D22" s="678"/>
      <c r="E22" s="663"/>
      <c r="F22" s="652"/>
      <c r="G22" s="665"/>
      <c r="H22" s="749"/>
      <c r="IK22" s="66"/>
    </row>
    <row r="23" spans="1:245" ht="20.100000000000001" customHeight="1">
      <c r="A23" s="673"/>
      <c r="B23" s="644" t="s">
        <v>654</v>
      </c>
      <c r="C23" s="33" t="s">
        <v>728</v>
      </c>
      <c r="D23" s="33" t="s">
        <v>699</v>
      </c>
      <c r="E23" s="33" t="s">
        <v>361</v>
      </c>
      <c r="F23" s="652" t="s">
        <v>641</v>
      </c>
      <c r="G23" s="671" t="s">
        <v>607</v>
      </c>
      <c r="H23" s="748"/>
      <c r="IK23" s="66"/>
    </row>
    <row r="24" spans="1:245" ht="20.100000000000001" customHeight="1">
      <c r="A24" s="663"/>
      <c r="B24" s="667"/>
      <c r="C24" s="184" t="s">
        <v>13</v>
      </c>
      <c r="D24" s="184" t="s">
        <v>523</v>
      </c>
      <c r="E24" s="35" t="s">
        <v>620</v>
      </c>
      <c r="F24" s="677"/>
      <c r="G24" s="662"/>
      <c r="H24" s="748"/>
      <c r="IK24" s="66"/>
    </row>
    <row r="25" spans="1:245" ht="20.100000000000001" customHeight="1">
      <c r="A25" s="86"/>
      <c r="B25" s="41"/>
      <c r="C25" s="4"/>
      <c r="D25" s="4"/>
      <c r="F25" s="508"/>
      <c r="G25" s="508"/>
      <c r="H25" s="541"/>
      <c r="IK25" s="66"/>
    </row>
    <row r="26" spans="1:245" s="166" customFormat="1" ht="20.100000000000001" customHeight="1">
      <c r="A26" s="86">
        <v>2017</v>
      </c>
      <c r="B26" s="143">
        <v>8</v>
      </c>
      <c r="C26" s="49">
        <v>4124</v>
      </c>
      <c r="D26" s="144">
        <v>1327</v>
      </c>
      <c r="E26" s="144">
        <v>2797</v>
      </c>
      <c r="F26" s="147">
        <v>5179</v>
      </c>
      <c r="G26" s="147">
        <v>8937</v>
      </c>
      <c r="H26" s="2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5" s="166" customFormat="1" ht="20.100000000000001" customHeight="1">
      <c r="A27" s="86">
        <v>2018</v>
      </c>
      <c r="B27" s="143">
        <v>8</v>
      </c>
      <c r="C27" s="49">
        <v>3935</v>
      </c>
      <c r="D27" s="144">
        <v>1303</v>
      </c>
      <c r="E27" s="144">
        <v>2632</v>
      </c>
      <c r="F27" s="147">
        <v>5261</v>
      </c>
      <c r="G27" s="147">
        <v>8778</v>
      </c>
      <c r="H27" s="23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5" s="166" customFormat="1" ht="20.100000000000001" customHeight="1">
      <c r="A28" s="86">
        <v>2019</v>
      </c>
      <c r="B28" s="143">
        <v>8</v>
      </c>
      <c r="C28" s="49">
        <v>3746</v>
      </c>
      <c r="D28" s="144">
        <v>1233</v>
      </c>
      <c r="E28" s="144">
        <v>2513</v>
      </c>
      <c r="F28" s="147">
        <v>5366</v>
      </c>
      <c r="G28" s="147">
        <v>8726</v>
      </c>
      <c r="H28" s="2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245" s="166" customFormat="1" ht="20.100000000000001" customHeight="1">
      <c r="A29" s="86">
        <v>2020</v>
      </c>
      <c r="B29" s="143">
        <v>8</v>
      </c>
      <c r="C29" s="49">
        <v>3524</v>
      </c>
      <c r="D29" s="144">
        <v>1234</v>
      </c>
      <c r="E29" s="144">
        <v>2290</v>
      </c>
      <c r="F29" s="147">
        <v>5388</v>
      </c>
      <c r="G29" s="147">
        <v>8462</v>
      </c>
      <c r="H29" s="53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1:245" ht="20.100000000000001" customHeight="1">
      <c r="A30" s="249">
        <v>2021</v>
      </c>
      <c r="B30" s="324">
        <v>8</v>
      </c>
      <c r="C30" s="286">
        <v>3430</v>
      </c>
      <c r="D30" s="231">
        <v>1279</v>
      </c>
      <c r="E30" s="231">
        <v>2151</v>
      </c>
      <c r="F30" s="414">
        <v>5571</v>
      </c>
      <c r="G30" s="414">
        <v>8594</v>
      </c>
      <c r="H30" s="539"/>
      <c r="IK30" s="66"/>
    </row>
    <row r="31" spans="1:245" ht="20.100000000000001" customHeight="1">
      <c r="A31" s="145"/>
      <c r="B31" s="54"/>
      <c r="C31" s="51"/>
      <c r="D31" s="51"/>
      <c r="E31" s="51"/>
      <c r="F31" s="51"/>
      <c r="G31" s="51"/>
      <c r="H31" s="541"/>
      <c r="IK31" s="66"/>
    </row>
    <row r="32" spans="1:245" ht="20.100000000000001" customHeight="1">
      <c r="A32" s="750" t="s">
        <v>178</v>
      </c>
      <c r="B32" s="750"/>
      <c r="C32" s="99"/>
      <c r="D32" s="99"/>
      <c r="E32" s="48"/>
      <c r="IK32" s="66"/>
    </row>
    <row r="33" spans="1:245" ht="20.100000000000001" customHeight="1">
      <c r="A33" s="370" t="s">
        <v>818</v>
      </c>
      <c r="B33" s="370"/>
      <c r="C33" s="99"/>
      <c r="D33" s="99"/>
      <c r="E33" s="48"/>
      <c r="F33" s="27"/>
      <c r="IK33" s="66"/>
    </row>
  </sheetData>
  <mergeCells count="27">
    <mergeCell ref="A3:H3"/>
    <mergeCell ref="A4:H4"/>
    <mergeCell ref="A32:B32"/>
    <mergeCell ref="B23:B24"/>
    <mergeCell ref="A19:A24"/>
    <mergeCell ref="C22:E22"/>
    <mergeCell ref="B19:E19"/>
    <mergeCell ref="A6:A11"/>
    <mergeCell ref="E6:H7"/>
    <mergeCell ref="F8:H8"/>
    <mergeCell ref="F9:H9"/>
    <mergeCell ref="E8:E11"/>
    <mergeCell ref="B7:D7"/>
    <mergeCell ref="B6:D6"/>
    <mergeCell ref="B20:E20"/>
    <mergeCell ref="C21:E21"/>
    <mergeCell ref="B8:D8"/>
    <mergeCell ref="F23:F24"/>
    <mergeCell ref="F21:F22"/>
    <mergeCell ref="B21:B22"/>
    <mergeCell ref="H23:H24"/>
    <mergeCell ref="H21:H22"/>
    <mergeCell ref="G23:G24"/>
    <mergeCell ref="G21:G22"/>
    <mergeCell ref="B9:D9"/>
    <mergeCell ref="F20:G20"/>
    <mergeCell ref="F19:G19"/>
  </mergeCells>
  <phoneticPr fontId="28" type="noConversion"/>
  <pageMargins left="0.62986111640930176" right="0.6691666841506958" top="0.62986111640930176" bottom="0.35430556535720825" header="0.31486111879348755" footer="0.31486111879348755"/>
  <pageSetup paperSize="9"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rgb="FF333399"/>
    <pageSetUpPr fitToPage="1"/>
  </sheetPr>
  <dimension ref="A1:IQ18"/>
  <sheetViews>
    <sheetView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7" width="15.77734375" style="2" customWidth="1"/>
    <col min="8" max="8" width="10.77734375" style="2" customWidth="1"/>
    <col min="9" max="9" width="14.44140625" style="2" customWidth="1"/>
    <col min="10" max="16384" width="8.88671875" style="2"/>
  </cols>
  <sheetData>
    <row r="1" spans="1:251" ht="20.100000000000001" customHeight="1">
      <c r="A1" s="3" t="s">
        <v>209</v>
      </c>
      <c r="G1" s="167" t="s">
        <v>231</v>
      </c>
    </row>
    <row r="2" spans="1:251" ht="20.100000000000001" customHeight="1"/>
    <row r="3" spans="1:251" ht="25.5">
      <c r="A3" s="642" t="s">
        <v>223</v>
      </c>
      <c r="B3" s="642"/>
      <c r="C3" s="642"/>
      <c r="D3" s="642"/>
      <c r="E3" s="642"/>
      <c r="F3" s="642"/>
      <c r="G3" s="642"/>
    </row>
    <row r="4" spans="1:251" ht="20.100000000000001" customHeight="1">
      <c r="A4" s="642" t="s">
        <v>190</v>
      </c>
      <c r="B4" s="642"/>
      <c r="C4" s="642"/>
      <c r="D4" s="642"/>
      <c r="E4" s="642"/>
      <c r="F4" s="642"/>
      <c r="G4" s="642"/>
    </row>
    <row r="5" spans="1:251" ht="20.100000000000001" customHeight="1">
      <c r="A5" s="636" t="s">
        <v>951</v>
      </c>
      <c r="B5" s="51"/>
      <c r="C5" s="51"/>
      <c r="D5" s="51"/>
      <c r="E5" s="182" t="s">
        <v>249</v>
      </c>
      <c r="F5" s="51"/>
      <c r="G5" s="10" t="s">
        <v>36</v>
      </c>
    </row>
    <row r="6" spans="1:251" ht="24">
      <c r="A6" s="718" t="s">
        <v>459</v>
      </c>
      <c r="B6" s="752" t="s">
        <v>927</v>
      </c>
      <c r="C6" s="326" t="s">
        <v>815</v>
      </c>
      <c r="D6" s="327"/>
      <c r="E6" s="719" t="s">
        <v>62</v>
      </c>
      <c r="F6" s="752" t="s">
        <v>8</v>
      </c>
      <c r="G6" s="752" t="s">
        <v>215</v>
      </c>
    </row>
    <row r="7" spans="1:251" ht="24">
      <c r="A7" s="721"/>
      <c r="B7" s="724"/>
      <c r="C7" s="328" t="s">
        <v>105</v>
      </c>
      <c r="D7" s="329" t="s">
        <v>111</v>
      </c>
      <c r="E7" s="722"/>
      <c r="F7" s="724"/>
      <c r="G7" s="724"/>
    </row>
    <row r="8" spans="1:251" ht="16.5" customHeight="1">
      <c r="A8" s="330"/>
      <c r="B8" s="99"/>
      <c r="C8" s="99"/>
      <c r="D8" s="99"/>
      <c r="E8" s="99"/>
      <c r="F8" s="99"/>
      <c r="G8" s="331"/>
    </row>
    <row r="9" spans="1:251" ht="20.100000000000001" customHeight="1">
      <c r="A9" s="316">
        <v>2017</v>
      </c>
      <c r="B9" s="332">
        <v>9188</v>
      </c>
      <c r="C9" s="332">
        <v>968</v>
      </c>
      <c r="D9" s="332">
        <v>4295</v>
      </c>
      <c r="E9" s="332">
        <v>4377</v>
      </c>
      <c r="F9" s="332">
        <v>55</v>
      </c>
      <c r="G9" s="333">
        <v>461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</row>
    <row r="10" spans="1:251" ht="20.100000000000001" customHeight="1">
      <c r="A10" s="316">
        <v>2018</v>
      </c>
      <c r="B10" s="332">
        <v>9119</v>
      </c>
      <c r="C10" s="332">
        <v>1066</v>
      </c>
      <c r="D10" s="332">
        <v>4380</v>
      </c>
      <c r="E10" s="332">
        <v>4109</v>
      </c>
      <c r="F10" s="332">
        <v>63</v>
      </c>
      <c r="G10" s="333">
        <v>567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ht="20.100000000000001" customHeight="1">
      <c r="A11" s="316">
        <v>2019</v>
      </c>
      <c r="B11" s="332">
        <v>8853</v>
      </c>
      <c r="C11" s="332">
        <v>1200</v>
      </c>
      <c r="D11" s="332">
        <v>4522</v>
      </c>
      <c r="E11" s="332">
        <v>3687</v>
      </c>
      <c r="F11" s="332">
        <v>58</v>
      </c>
      <c r="G11" s="333">
        <v>586</v>
      </c>
      <c r="H11" s="43"/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</row>
    <row r="12" spans="1:251" ht="20.100000000000001" customHeight="1">
      <c r="A12" s="316">
        <v>2020</v>
      </c>
      <c r="B12" s="332">
        <v>8895</v>
      </c>
      <c r="C12" s="332">
        <v>1308</v>
      </c>
      <c r="D12" s="332">
        <v>4897</v>
      </c>
      <c r="E12" s="332">
        <v>3331</v>
      </c>
      <c r="F12" s="332">
        <v>63</v>
      </c>
      <c r="G12" s="333">
        <v>604</v>
      </c>
      <c r="H12" s="43"/>
      <c r="I12" s="47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ht="20.100000000000001" customHeight="1">
      <c r="A13" s="319">
        <v>2021</v>
      </c>
      <c r="B13" s="334">
        <v>8747</v>
      </c>
      <c r="C13" s="334">
        <v>1364</v>
      </c>
      <c r="D13" s="334">
        <v>4867</v>
      </c>
      <c r="E13" s="334">
        <v>3197</v>
      </c>
      <c r="F13" s="334">
        <v>78</v>
      </c>
      <c r="G13" s="335">
        <v>605</v>
      </c>
      <c r="H13" s="94"/>
      <c r="I13" s="16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20.100000000000001" customHeight="1">
      <c r="A14" s="336"/>
      <c r="B14" s="337"/>
      <c r="C14" s="337"/>
      <c r="D14" s="337"/>
      <c r="E14" s="338"/>
      <c r="F14" s="338"/>
      <c r="G14" s="339"/>
    </row>
    <row r="15" spans="1:251" ht="20.100000000000001" customHeight="1">
      <c r="A15" s="24" t="s">
        <v>928</v>
      </c>
      <c r="B15" s="99"/>
      <c r="C15" s="99"/>
      <c r="D15" s="99"/>
      <c r="G15" s="90"/>
    </row>
    <row r="16" spans="1:251" ht="20.100000000000001" customHeight="1">
      <c r="A16" s="24"/>
      <c r="B16" s="99"/>
      <c r="C16" s="99"/>
      <c r="D16" s="99"/>
    </row>
    <row r="17" spans="1:4" ht="20.100000000000001" customHeight="1">
      <c r="A17" s="24"/>
      <c r="B17" s="99"/>
      <c r="C17" s="99"/>
      <c r="D17" s="99"/>
    </row>
    <row r="18" spans="1:4" ht="20.100000000000001" customHeight="1">
      <c r="A18" s="24"/>
      <c r="B18" s="99"/>
      <c r="C18" s="99"/>
      <c r="D18" s="99"/>
    </row>
  </sheetData>
  <mergeCells count="7">
    <mergeCell ref="A3:G3"/>
    <mergeCell ref="A4:G4"/>
    <mergeCell ref="A6:A7"/>
    <mergeCell ref="B6:B7"/>
    <mergeCell ref="E6:E7"/>
    <mergeCell ref="F6:F7"/>
    <mergeCell ref="G6:G7"/>
  </mergeCells>
  <phoneticPr fontId="28" type="noConversion"/>
  <pageMargins left="0.7086111307144165" right="0.7086111307144165" top="0.74750000238418579" bottom="0.74750000238418579" header="0.31486111879348755" footer="0.31486111879348755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1">
    <tabColor rgb="FF333399"/>
    <pageSetUpPr fitToPage="1"/>
  </sheetPr>
  <dimension ref="A1:II30"/>
  <sheetViews>
    <sheetView view="pageBreakPreview" zoomScaleNormal="100" zoomScaleSheetLayoutView="100" workbookViewId="0">
      <selection activeCell="A3" sqref="A3:O3"/>
    </sheetView>
  </sheetViews>
  <sheetFormatPr defaultColWidth="8.88671875" defaultRowHeight="13.5"/>
  <cols>
    <col min="1" max="2" width="10.77734375" style="2" customWidth="1"/>
    <col min="3" max="3" width="14" style="2" bestFit="1" customWidth="1"/>
    <col min="4" max="4" width="10.77734375" style="2" customWidth="1"/>
    <col min="5" max="5" width="14" style="2" bestFit="1" customWidth="1"/>
    <col min="6" max="6" width="10.77734375" style="2" customWidth="1"/>
    <col min="7" max="7" width="13" style="4" bestFit="1" customWidth="1"/>
    <col min="8" max="15" width="10.77734375" style="2" customWidth="1"/>
    <col min="16" max="16" width="10.5546875" style="2" bestFit="1" customWidth="1"/>
    <col min="17" max="17" width="10.44140625" style="2" bestFit="1" customWidth="1"/>
    <col min="18" max="243" width="8.88671875" style="2"/>
    <col min="244" max="16384" width="8.88671875" style="66"/>
  </cols>
  <sheetData>
    <row r="1" spans="1:243" ht="20.100000000000001" customHeight="1">
      <c r="A1" s="3" t="s">
        <v>209</v>
      </c>
      <c r="O1" s="167" t="s">
        <v>231</v>
      </c>
    </row>
    <row r="2" spans="1:243" ht="20.100000000000001" customHeight="1"/>
    <row r="3" spans="1:243" ht="25.5">
      <c r="A3" s="642" t="s">
        <v>911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168"/>
    </row>
    <row r="4" spans="1:243" ht="20.100000000000001" customHeight="1">
      <c r="A4" s="664" t="s">
        <v>0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168"/>
    </row>
    <row r="5" spans="1:243" ht="15.95" customHeight="1">
      <c r="A5" s="58" t="s">
        <v>636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0" t="s">
        <v>885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20.100000000000001" customHeight="1">
      <c r="A6" s="647" t="s">
        <v>423</v>
      </c>
      <c r="B6" s="695" t="s">
        <v>618</v>
      </c>
      <c r="C6" s="647"/>
      <c r="D6" s="755" t="s">
        <v>244</v>
      </c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7"/>
    </row>
    <row r="7" spans="1:243" ht="20.100000000000001" customHeight="1">
      <c r="A7" s="648"/>
      <c r="B7" s="665"/>
      <c r="C7" s="648"/>
      <c r="D7" s="758" t="s">
        <v>872</v>
      </c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60"/>
    </row>
    <row r="8" spans="1:243" ht="20.100000000000001" customHeight="1">
      <c r="A8" s="648"/>
      <c r="B8" s="668"/>
      <c r="C8" s="669"/>
      <c r="D8" s="751" t="s">
        <v>728</v>
      </c>
      <c r="E8" s="669"/>
      <c r="F8" s="668" t="s">
        <v>260</v>
      </c>
      <c r="G8" s="751"/>
      <c r="H8" s="758" t="s">
        <v>681</v>
      </c>
      <c r="I8" s="760"/>
      <c r="J8" s="758" t="s">
        <v>160</v>
      </c>
      <c r="K8" s="760"/>
      <c r="L8" s="759" t="s">
        <v>860</v>
      </c>
      <c r="M8" s="760"/>
      <c r="N8" s="758" t="s">
        <v>468</v>
      </c>
      <c r="O8" s="760"/>
    </row>
    <row r="9" spans="1:243" ht="54">
      <c r="A9" s="669"/>
      <c r="B9" s="103" t="s">
        <v>891</v>
      </c>
      <c r="C9" s="103" t="s">
        <v>132</v>
      </c>
      <c r="D9" s="103" t="s">
        <v>891</v>
      </c>
      <c r="E9" s="103" t="s">
        <v>132</v>
      </c>
      <c r="F9" s="103" t="s">
        <v>891</v>
      </c>
      <c r="G9" s="103" t="s">
        <v>132</v>
      </c>
      <c r="H9" s="103" t="s">
        <v>891</v>
      </c>
      <c r="I9" s="103" t="s">
        <v>132</v>
      </c>
      <c r="J9" s="103" t="s">
        <v>891</v>
      </c>
      <c r="K9" s="103" t="s">
        <v>132</v>
      </c>
      <c r="L9" s="103" t="s">
        <v>891</v>
      </c>
      <c r="M9" s="103" t="s">
        <v>132</v>
      </c>
      <c r="N9" s="103" t="s">
        <v>891</v>
      </c>
      <c r="O9" s="103" t="s">
        <v>132</v>
      </c>
    </row>
    <row r="10" spans="1:243" s="166" customFormat="1" ht="20.100000000000001" customHeight="1">
      <c r="A10" s="4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66" customFormat="1" ht="20.100000000000001" customHeight="1">
      <c r="A11" s="86">
        <v>2017</v>
      </c>
      <c r="B11" s="130">
        <v>5937</v>
      </c>
      <c r="C11" s="130">
        <v>17229326</v>
      </c>
      <c r="D11" s="130">
        <v>4639</v>
      </c>
      <c r="E11" s="130">
        <v>14365863</v>
      </c>
      <c r="F11" s="147">
        <v>3123</v>
      </c>
      <c r="G11" s="147">
        <v>6751152</v>
      </c>
      <c r="H11" s="147">
        <v>169</v>
      </c>
      <c r="I11" s="147">
        <v>1315735</v>
      </c>
      <c r="J11" s="147">
        <v>947</v>
      </c>
      <c r="K11" s="129">
        <v>3996427</v>
      </c>
      <c r="L11" s="147">
        <v>391</v>
      </c>
      <c r="M11" s="147">
        <v>2288117</v>
      </c>
      <c r="N11" s="161">
        <v>9</v>
      </c>
      <c r="O11" s="165">
        <v>14433</v>
      </c>
      <c r="P11" s="47"/>
      <c r="Q11" s="4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20.100000000000001" customHeight="1">
      <c r="A12" s="86">
        <v>2018</v>
      </c>
      <c r="B12" s="130">
        <v>6018</v>
      </c>
      <c r="C12" s="130">
        <v>18388315</v>
      </c>
      <c r="D12" s="130">
        <v>4644</v>
      </c>
      <c r="E12" s="130">
        <v>15226688</v>
      </c>
      <c r="F12" s="129">
        <v>3009</v>
      </c>
      <c r="G12" s="129">
        <v>6620249</v>
      </c>
      <c r="H12" s="129">
        <v>184</v>
      </c>
      <c r="I12" s="129">
        <v>1667143</v>
      </c>
      <c r="J12" s="129">
        <v>1026</v>
      </c>
      <c r="K12" s="129">
        <v>4403198</v>
      </c>
      <c r="L12" s="129">
        <v>415</v>
      </c>
      <c r="M12" s="129">
        <v>2518018</v>
      </c>
      <c r="N12" s="170">
        <v>10</v>
      </c>
      <c r="O12" s="171">
        <v>18080</v>
      </c>
      <c r="P12" s="124"/>
      <c r="Q12" s="169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</row>
    <row r="13" spans="1:243" s="166" customFormat="1" ht="20.100000000000001" customHeight="1">
      <c r="A13" s="86">
        <v>2019</v>
      </c>
      <c r="B13" s="130">
        <v>6276</v>
      </c>
      <c r="C13" s="130">
        <v>19727719</v>
      </c>
      <c r="D13" s="130">
        <v>4828</v>
      </c>
      <c r="E13" s="130">
        <v>16296084</v>
      </c>
      <c r="F13" s="129">
        <v>2887</v>
      </c>
      <c r="G13" s="129">
        <v>6485406</v>
      </c>
      <c r="H13" s="129">
        <v>269</v>
      </c>
      <c r="I13" s="129">
        <v>2029823</v>
      </c>
      <c r="J13" s="129">
        <v>1205</v>
      </c>
      <c r="K13" s="129">
        <v>4904170</v>
      </c>
      <c r="L13" s="129">
        <v>457</v>
      </c>
      <c r="M13" s="129">
        <v>2858248</v>
      </c>
      <c r="N13" s="170">
        <v>10</v>
      </c>
      <c r="O13" s="171">
        <v>18437</v>
      </c>
      <c r="P13" s="124"/>
      <c r="Q13" s="47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s="166" customFormat="1" ht="20.100000000000001" customHeight="1">
      <c r="A14" s="86">
        <v>2020</v>
      </c>
      <c r="B14" s="130">
        <v>6624</v>
      </c>
      <c r="C14" s="130">
        <v>21986474</v>
      </c>
      <c r="D14" s="130">
        <v>5083</v>
      </c>
      <c r="E14" s="130">
        <v>18188428</v>
      </c>
      <c r="F14" s="129">
        <v>2802</v>
      </c>
      <c r="G14" s="129">
        <v>6299556</v>
      </c>
      <c r="H14" s="129">
        <v>382</v>
      </c>
      <c r="I14" s="129">
        <v>3098478</v>
      </c>
      <c r="J14" s="129">
        <v>1396</v>
      </c>
      <c r="K14" s="129">
        <v>5602482</v>
      </c>
      <c r="L14" s="129">
        <v>488</v>
      </c>
      <c r="M14" s="129">
        <v>3160368</v>
      </c>
      <c r="N14" s="170">
        <v>15</v>
      </c>
      <c r="O14" s="171">
        <v>27544</v>
      </c>
      <c r="P14" s="124"/>
      <c r="Q14" s="47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20.100000000000001" customHeight="1">
      <c r="A15" s="249">
        <v>2021</v>
      </c>
      <c r="B15" s="341">
        <v>6995</v>
      </c>
      <c r="C15" s="341">
        <v>24600274</v>
      </c>
      <c r="D15" s="341">
        <v>5376</v>
      </c>
      <c r="E15" s="341">
        <v>20615037</v>
      </c>
      <c r="F15" s="172">
        <v>2691</v>
      </c>
      <c r="G15" s="172">
        <v>6088672</v>
      </c>
      <c r="H15" s="172">
        <v>542</v>
      </c>
      <c r="I15" s="172">
        <v>4590528</v>
      </c>
      <c r="J15" s="172">
        <v>1603</v>
      </c>
      <c r="K15" s="172">
        <v>6379744</v>
      </c>
      <c r="L15" s="172">
        <v>523</v>
      </c>
      <c r="M15" s="172">
        <v>3523481</v>
      </c>
      <c r="N15" s="353">
        <v>17</v>
      </c>
      <c r="O15" s="342">
        <v>32613</v>
      </c>
      <c r="P15" s="124"/>
      <c r="Q15" s="169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</row>
    <row r="16" spans="1:243" ht="20.100000000000001" customHeight="1">
      <c r="A16" s="138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4"/>
      <c r="P16" s="4"/>
    </row>
    <row r="17" spans="1:243" ht="20.100000000000001" customHeight="1">
      <c r="A17" s="647" t="s">
        <v>423</v>
      </c>
      <c r="B17" s="755" t="s">
        <v>244</v>
      </c>
      <c r="C17" s="756"/>
      <c r="D17" s="756"/>
      <c r="E17" s="756"/>
      <c r="F17" s="756"/>
      <c r="G17" s="757"/>
      <c r="H17" s="756" t="s">
        <v>72</v>
      </c>
      <c r="I17" s="756"/>
      <c r="J17" s="756"/>
      <c r="K17" s="756"/>
      <c r="L17" s="756"/>
      <c r="M17" s="756"/>
      <c r="N17" s="756"/>
      <c r="O17" s="757"/>
      <c r="P17" s="39"/>
    </row>
    <row r="18" spans="1:243" ht="20.100000000000001" customHeight="1">
      <c r="A18" s="648"/>
      <c r="B18" s="665" t="s">
        <v>882</v>
      </c>
      <c r="C18" s="761"/>
      <c r="D18" s="761"/>
      <c r="E18" s="648"/>
      <c r="F18" s="675" t="s">
        <v>905</v>
      </c>
      <c r="G18" s="676"/>
      <c r="H18" s="762" t="s">
        <v>104</v>
      </c>
      <c r="I18" s="762"/>
      <c r="J18" s="676"/>
      <c r="K18" s="675" t="s">
        <v>267</v>
      </c>
      <c r="L18" s="762"/>
      <c r="M18" s="676"/>
      <c r="N18" s="762" t="s">
        <v>635</v>
      </c>
      <c r="O18" s="676"/>
    </row>
    <row r="19" spans="1:243" ht="20.100000000000001" customHeight="1">
      <c r="A19" s="648"/>
      <c r="B19" s="668"/>
      <c r="C19" s="751"/>
      <c r="D19" s="751"/>
      <c r="E19" s="669"/>
      <c r="F19" s="668"/>
      <c r="G19" s="669"/>
      <c r="H19" s="751"/>
      <c r="I19" s="751"/>
      <c r="J19" s="669"/>
      <c r="K19" s="668"/>
      <c r="L19" s="751"/>
      <c r="M19" s="669"/>
      <c r="N19" s="751"/>
      <c r="O19" s="669"/>
    </row>
    <row r="20" spans="1:243" ht="54">
      <c r="A20" s="669"/>
      <c r="B20" s="758" t="s">
        <v>891</v>
      </c>
      <c r="C20" s="760"/>
      <c r="D20" s="758" t="s">
        <v>132</v>
      </c>
      <c r="E20" s="760"/>
      <c r="F20" s="103" t="s">
        <v>891</v>
      </c>
      <c r="G20" s="103" t="s">
        <v>132</v>
      </c>
      <c r="H20" s="103" t="s">
        <v>891</v>
      </c>
      <c r="I20" s="758" t="s">
        <v>132</v>
      </c>
      <c r="J20" s="760"/>
      <c r="K20" s="103" t="s">
        <v>891</v>
      </c>
      <c r="L20" s="758" t="s">
        <v>132</v>
      </c>
      <c r="M20" s="760"/>
      <c r="N20" s="103" t="s">
        <v>891</v>
      </c>
      <c r="O20" s="103" t="s">
        <v>132</v>
      </c>
    </row>
    <row r="21" spans="1:243" s="166" customFormat="1" ht="20.100000000000001" customHeight="1">
      <c r="A21" s="40"/>
      <c r="B21" s="340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166" customFormat="1" ht="20.100000000000001" customHeight="1">
      <c r="A22" s="176">
        <v>2017</v>
      </c>
      <c r="B22" s="754">
        <v>50</v>
      </c>
      <c r="C22" s="753"/>
      <c r="D22" s="753">
        <v>209136</v>
      </c>
      <c r="E22" s="753"/>
      <c r="F22" s="130">
        <v>1150</v>
      </c>
      <c r="G22" s="130">
        <v>2346102</v>
      </c>
      <c r="H22" s="130">
        <v>2</v>
      </c>
      <c r="I22" s="753">
        <v>20667</v>
      </c>
      <c r="J22" s="753"/>
      <c r="K22" s="118">
        <v>85</v>
      </c>
      <c r="L22" s="753">
        <v>260447</v>
      </c>
      <c r="M22" s="753"/>
      <c r="N22" s="130">
        <v>11</v>
      </c>
      <c r="O22" s="177">
        <v>27111</v>
      </c>
      <c r="P22" s="180"/>
      <c r="Q22" s="1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</row>
    <row r="23" spans="1:243" ht="20.100000000000001" customHeight="1">
      <c r="A23" s="176">
        <v>2018</v>
      </c>
      <c r="B23" s="754">
        <v>47</v>
      </c>
      <c r="C23" s="753"/>
      <c r="D23" s="753">
        <v>214663</v>
      </c>
      <c r="E23" s="753"/>
      <c r="F23" s="130">
        <v>1229</v>
      </c>
      <c r="G23" s="130">
        <v>2550584</v>
      </c>
      <c r="H23" s="130">
        <v>1</v>
      </c>
      <c r="I23" s="753">
        <v>11670</v>
      </c>
      <c r="J23" s="753"/>
      <c r="K23" s="118">
        <v>78</v>
      </c>
      <c r="L23" s="753">
        <v>357630</v>
      </c>
      <c r="M23" s="753"/>
      <c r="N23" s="130">
        <v>19</v>
      </c>
      <c r="O23" s="177">
        <v>27079</v>
      </c>
      <c r="P23" s="178"/>
      <c r="Q23" s="178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</row>
    <row r="24" spans="1:243" s="166" customFormat="1" ht="20.100000000000001" customHeight="1">
      <c r="A24" s="176">
        <v>2019</v>
      </c>
      <c r="B24" s="754">
        <v>50</v>
      </c>
      <c r="C24" s="753"/>
      <c r="D24" s="753">
        <v>222778</v>
      </c>
      <c r="E24" s="753"/>
      <c r="F24" s="130">
        <v>1290</v>
      </c>
      <c r="G24" s="130">
        <v>2762984</v>
      </c>
      <c r="H24" s="130">
        <v>0</v>
      </c>
      <c r="I24" s="753">
        <v>0</v>
      </c>
      <c r="J24" s="753"/>
      <c r="K24" s="118">
        <v>91</v>
      </c>
      <c r="L24" s="753">
        <v>408328</v>
      </c>
      <c r="M24" s="753"/>
      <c r="N24" s="130">
        <v>17</v>
      </c>
      <c r="O24" s="177">
        <v>37545</v>
      </c>
      <c r="P24" s="180"/>
      <c r="Q24" s="1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</row>
    <row r="25" spans="1:243" s="166" customFormat="1" ht="20.100000000000001" customHeight="1">
      <c r="A25" s="176">
        <v>2020</v>
      </c>
      <c r="B25" s="754">
        <v>52</v>
      </c>
      <c r="C25" s="753"/>
      <c r="D25" s="753">
        <v>246171</v>
      </c>
      <c r="E25" s="753"/>
      <c r="F25" s="130">
        <v>1364</v>
      </c>
      <c r="G25" s="130">
        <v>2979451</v>
      </c>
      <c r="H25" s="130">
        <v>1</v>
      </c>
      <c r="I25" s="753">
        <v>16608</v>
      </c>
      <c r="J25" s="753"/>
      <c r="K25" s="118">
        <v>101</v>
      </c>
      <c r="L25" s="753">
        <v>468080</v>
      </c>
      <c r="M25" s="753"/>
      <c r="N25" s="130">
        <v>23</v>
      </c>
      <c r="O25" s="177">
        <v>87736</v>
      </c>
      <c r="P25" s="180"/>
      <c r="Q25" s="1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</row>
    <row r="26" spans="1:243" ht="20.100000000000001" customHeight="1">
      <c r="A26" s="250">
        <v>2021</v>
      </c>
      <c r="B26" s="764">
        <v>49</v>
      </c>
      <c r="C26" s="763"/>
      <c r="D26" s="763">
        <v>216121</v>
      </c>
      <c r="E26" s="763"/>
      <c r="F26" s="341">
        <v>1430</v>
      </c>
      <c r="G26" s="437">
        <v>3123710</v>
      </c>
      <c r="H26" s="341">
        <v>1</v>
      </c>
      <c r="I26" s="763">
        <v>13502</v>
      </c>
      <c r="J26" s="763"/>
      <c r="K26" s="293">
        <v>119</v>
      </c>
      <c r="L26" s="763">
        <v>583738</v>
      </c>
      <c r="M26" s="763"/>
      <c r="N26" s="341">
        <v>20</v>
      </c>
      <c r="O26" s="341">
        <v>48166</v>
      </c>
      <c r="P26" s="178"/>
      <c r="Q26" s="178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</row>
    <row r="27" spans="1:243" ht="20.100000000000001" customHeight="1">
      <c r="A27" s="138"/>
      <c r="B27" s="173"/>
      <c r="C27" s="173"/>
      <c r="D27" s="173"/>
      <c r="E27" s="173"/>
      <c r="F27" s="173"/>
      <c r="G27" s="173"/>
      <c r="H27" s="173"/>
      <c r="I27" s="173"/>
      <c r="J27" s="181"/>
      <c r="K27" s="181"/>
      <c r="L27" s="181"/>
      <c r="M27" s="181"/>
      <c r="N27" s="181"/>
      <c r="O27" s="181"/>
    </row>
    <row r="28" spans="1:243" ht="15.95" customHeight="1">
      <c r="A28" s="750" t="s">
        <v>922</v>
      </c>
      <c r="B28" s="750"/>
      <c r="C28" s="750"/>
      <c r="D28" s="750"/>
      <c r="E28" s="750"/>
      <c r="F28" s="750"/>
      <c r="G28" s="750"/>
    </row>
    <row r="29" spans="1:243">
      <c r="A29" s="24"/>
      <c r="B29" s="24"/>
      <c r="C29" s="24"/>
      <c r="D29" s="24"/>
      <c r="E29" s="24"/>
      <c r="F29" s="99"/>
      <c r="G29" s="48"/>
      <c r="H29" s="99"/>
      <c r="I29" s="99"/>
      <c r="J29" s="99"/>
      <c r="K29" s="99"/>
      <c r="L29" s="99"/>
      <c r="M29" s="99"/>
      <c r="N29" s="99"/>
      <c r="O29" s="99"/>
      <c r="P29" s="99"/>
    </row>
    <row r="30" spans="1:243">
      <c r="B30" s="99"/>
      <c r="C30" s="99"/>
      <c r="D30" s="99"/>
      <c r="E30" s="99"/>
      <c r="F30" s="99"/>
      <c r="G30" s="48"/>
      <c r="H30" s="99"/>
      <c r="I30" s="99"/>
      <c r="J30" s="99"/>
      <c r="K30" s="99"/>
      <c r="L30" s="99"/>
      <c r="M30" s="99"/>
      <c r="N30" s="99"/>
      <c r="O30" s="99"/>
      <c r="P30" s="99"/>
    </row>
  </sheetData>
  <mergeCells count="45">
    <mergeCell ref="I26:J26"/>
    <mergeCell ref="L26:M26"/>
    <mergeCell ref="D25:E25"/>
    <mergeCell ref="A28:G28"/>
    <mergeCell ref="B26:C26"/>
    <mergeCell ref="D26:E26"/>
    <mergeCell ref="L25:M25"/>
    <mergeCell ref="B25:C25"/>
    <mergeCell ref="I25:J25"/>
    <mergeCell ref="D20:E20"/>
    <mergeCell ref="I20:J20"/>
    <mergeCell ref="L20:M20"/>
    <mergeCell ref="A17:A20"/>
    <mergeCell ref="B17:G17"/>
    <mergeCell ref="H17:O17"/>
    <mergeCell ref="B18:E19"/>
    <mergeCell ref="F18:G19"/>
    <mergeCell ref="H18:J19"/>
    <mergeCell ref="K18:M19"/>
    <mergeCell ref="N18:O19"/>
    <mergeCell ref="B20:C20"/>
    <mergeCell ref="A3:O3"/>
    <mergeCell ref="A4:O4"/>
    <mergeCell ref="A6:A9"/>
    <mergeCell ref="B6:C8"/>
    <mergeCell ref="D6:O6"/>
    <mergeCell ref="D7:O7"/>
    <mergeCell ref="J8:K8"/>
    <mergeCell ref="D8:E8"/>
    <mergeCell ref="F8:G8"/>
    <mergeCell ref="H8:I8"/>
    <mergeCell ref="L8:M8"/>
    <mergeCell ref="N8:O8"/>
    <mergeCell ref="L22:M22"/>
    <mergeCell ref="L23:M23"/>
    <mergeCell ref="L24:M24"/>
    <mergeCell ref="B24:C24"/>
    <mergeCell ref="I22:J22"/>
    <mergeCell ref="I23:J23"/>
    <mergeCell ref="I24:J24"/>
    <mergeCell ref="D22:E22"/>
    <mergeCell ref="D23:E23"/>
    <mergeCell ref="D24:E24"/>
    <mergeCell ref="B22:C22"/>
    <mergeCell ref="B23:C23"/>
  </mergeCells>
  <phoneticPr fontId="28" type="noConversion"/>
  <pageMargins left="0.7086111307144165" right="0.8658333420753479" top="0.7086111307144165" bottom="0.55097222328186035" header="0.31486111879348755" footer="0.31486111879348755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rgb="FF333399"/>
  </sheetPr>
  <dimension ref="A1:G29"/>
  <sheetViews>
    <sheetView showGridLines="0" view="pageBreakPreview" zoomScaleNormal="100" zoomScaleSheetLayoutView="100" workbookViewId="0">
      <selection activeCell="A3" sqref="A3:F3"/>
    </sheetView>
  </sheetViews>
  <sheetFormatPr defaultColWidth="8.88671875" defaultRowHeight="13.5"/>
  <cols>
    <col min="1" max="4" width="12.77734375" style="2" customWidth="1"/>
    <col min="5" max="6" width="16.77734375" style="2" customWidth="1"/>
    <col min="7" max="7" width="10.77734375" style="2" customWidth="1"/>
    <col min="8" max="16384" width="8.88671875" style="2"/>
  </cols>
  <sheetData>
    <row r="1" spans="1:7" ht="20.100000000000001" customHeight="1">
      <c r="A1" s="3" t="s">
        <v>209</v>
      </c>
      <c r="F1" s="25" t="s">
        <v>212</v>
      </c>
    </row>
    <row r="2" spans="1:7" ht="20.100000000000001" customHeight="1"/>
    <row r="3" spans="1:7" ht="25.5">
      <c r="A3" s="642" t="s">
        <v>112</v>
      </c>
      <c r="B3" s="642"/>
      <c r="C3" s="642"/>
      <c r="D3" s="642"/>
      <c r="E3" s="642"/>
      <c r="F3" s="642"/>
    </row>
    <row r="4" spans="1:7" ht="20.100000000000001" customHeight="1">
      <c r="A4" s="642" t="s">
        <v>884</v>
      </c>
      <c r="B4" s="642"/>
      <c r="C4" s="642"/>
      <c r="D4" s="642"/>
      <c r="E4" s="642"/>
      <c r="F4" s="642"/>
    </row>
    <row r="5" spans="1:7" ht="15.95" customHeight="1">
      <c r="A5" s="58" t="s">
        <v>66</v>
      </c>
      <c r="B5" s="51"/>
      <c r="C5" s="51"/>
      <c r="D5" s="51"/>
      <c r="E5" s="51"/>
      <c r="F5" s="10" t="s">
        <v>36</v>
      </c>
    </row>
    <row r="6" spans="1:7" s="81" customFormat="1" ht="20.100000000000001" customHeight="1">
      <c r="A6" s="640" t="s">
        <v>630</v>
      </c>
      <c r="B6" s="91" t="s">
        <v>17</v>
      </c>
      <c r="C6" s="698" t="s">
        <v>426</v>
      </c>
      <c r="D6" s="699"/>
      <c r="E6" s="383" t="s">
        <v>352</v>
      </c>
      <c r="F6" s="156" t="s">
        <v>442</v>
      </c>
    </row>
    <row r="7" spans="1:7" s="81" customFormat="1" ht="20.100000000000001" customHeight="1">
      <c r="A7" s="641"/>
      <c r="B7" s="92" t="s">
        <v>13</v>
      </c>
      <c r="C7" s="645" t="s">
        <v>932</v>
      </c>
      <c r="D7" s="654"/>
      <c r="E7" s="373" t="s">
        <v>915</v>
      </c>
      <c r="F7" s="36" t="s">
        <v>136</v>
      </c>
    </row>
    <row r="8" spans="1:7" s="81" customFormat="1" ht="20.100000000000001" customHeight="1">
      <c r="A8" s="641" t="s">
        <v>453</v>
      </c>
      <c r="B8" s="154" t="s">
        <v>82</v>
      </c>
      <c r="C8" s="76" t="s">
        <v>82</v>
      </c>
      <c r="D8" s="76" t="s">
        <v>19</v>
      </c>
      <c r="E8" s="74" t="s">
        <v>82</v>
      </c>
      <c r="F8" s="76" t="s">
        <v>82</v>
      </c>
    </row>
    <row r="9" spans="1:7" s="81" customFormat="1" ht="20.100000000000001" customHeight="1">
      <c r="A9" s="653"/>
      <c r="B9" s="92" t="s">
        <v>592</v>
      </c>
      <c r="C9" s="82" t="s">
        <v>592</v>
      </c>
      <c r="D9" s="82" t="s">
        <v>26</v>
      </c>
      <c r="E9" s="36" t="s">
        <v>592</v>
      </c>
      <c r="F9" s="82" t="s">
        <v>592</v>
      </c>
    </row>
    <row r="10" spans="1:7" ht="20.100000000000001" customHeight="1">
      <c r="A10" s="88"/>
    </row>
    <row r="11" spans="1:7" ht="20.100000000000001" customHeight="1">
      <c r="A11" s="86">
        <v>2017</v>
      </c>
      <c r="B11" s="19">
        <v>332</v>
      </c>
      <c r="C11" s="19">
        <v>0</v>
      </c>
      <c r="D11" s="19">
        <v>0</v>
      </c>
      <c r="E11" s="19">
        <v>325</v>
      </c>
      <c r="F11" s="19">
        <v>2</v>
      </c>
    </row>
    <row r="12" spans="1:7" ht="20.100000000000001" customHeight="1">
      <c r="A12" s="86">
        <v>2018</v>
      </c>
      <c r="B12" s="19">
        <v>325</v>
      </c>
      <c r="C12" s="19">
        <v>0</v>
      </c>
      <c r="D12" s="19">
        <v>0</v>
      </c>
      <c r="E12" s="19">
        <v>325</v>
      </c>
      <c r="F12" s="19">
        <v>0</v>
      </c>
    </row>
    <row r="13" spans="1:7" ht="20.100000000000001" customHeight="1">
      <c r="A13" s="86">
        <v>2019</v>
      </c>
      <c r="B13" s="19">
        <v>325</v>
      </c>
      <c r="C13" s="19">
        <v>0</v>
      </c>
      <c r="D13" s="19">
        <v>0</v>
      </c>
      <c r="E13" s="19">
        <v>325</v>
      </c>
      <c r="F13" s="19">
        <v>0</v>
      </c>
      <c r="G13" s="23"/>
    </row>
    <row r="14" spans="1:7" ht="20.100000000000001" customHeight="1">
      <c r="A14" s="86">
        <v>2020</v>
      </c>
      <c r="B14" s="19">
        <v>324</v>
      </c>
      <c r="C14" s="19">
        <v>0</v>
      </c>
      <c r="D14" s="19">
        <v>0</v>
      </c>
      <c r="E14" s="19">
        <v>324</v>
      </c>
      <c r="F14" s="19">
        <v>0</v>
      </c>
      <c r="G14" s="23"/>
    </row>
    <row r="15" spans="1:7" s="120" customFormat="1" ht="20.100000000000001" customHeight="1">
      <c r="A15" s="249">
        <v>2021</v>
      </c>
      <c r="B15" s="444">
        <v>324</v>
      </c>
      <c r="C15" s="444">
        <v>0</v>
      </c>
      <c r="D15" s="444">
        <v>0</v>
      </c>
      <c r="E15" s="444">
        <v>324</v>
      </c>
      <c r="F15" s="444">
        <v>0</v>
      </c>
      <c r="G15" s="121"/>
    </row>
    <row r="16" spans="1:7" ht="20.100000000000001" customHeight="1">
      <c r="A16" s="88"/>
      <c r="B16" s="441"/>
      <c r="C16" s="443"/>
      <c r="D16" s="443"/>
      <c r="E16" s="441"/>
      <c r="F16" s="441"/>
      <c r="G16" s="121"/>
    </row>
    <row r="17" spans="1:7" ht="20.100000000000001" customHeight="1">
      <c r="A17" s="246" t="s">
        <v>76</v>
      </c>
      <c r="B17" s="474">
        <v>40</v>
      </c>
      <c r="C17" s="442">
        <v>0</v>
      </c>
      <c r="D17" s="442">
        <v>0</v>
      </c>
      <c r="E17" s="606">
        <v>40</v>
      </c>
      <c r="F17" s="442">
        <v>0</v>
      </c>
      <c r="G17" s="121"/>
    </row>
    <row r="18" spans="1:7" ht="20.100000000000001" customHeight="1">
      <c r="A18" s="246" t="s">
        <v>87</v>
      </c>
      <c r="B18" s="474">
        <v>29</v>
      </c>
      <c r="C18" s="442">
        <v>0</v>
      </c>
      <c r="D18" s="442">
        <v>0</v>
      </c>
      <c r="E18" s="606">
        <v>29</v>
      </c>
      <c r="F18" s="442">
        <v>0</v>
      </c>
      <c r="G18" s="121"/>
    </row>
    <row r="19" spans="1:7" ht="20.100000000000001" customHeight="1">
      <c r="A19" s="246" t="s">
        <v>75</v>
      </c>
      <c r="B19" s="474">
        <v>32</v>
      </c>
      <c r="C19" s="442">
        <v>0</v>
      </c>
      <c r="D19" s="442">
        <v>0</v>
      </c>
      <c r="E19" s="606">
        <v>32</v>
      </c>
      <c r="F19" s="442">
        <v>0</v>
      </c>
      <c r="G19" s="121"/>
    </row>
    <row r="20" spans="1:7" ht="20.100000000000001" customHeight="1">
      <c r="A20" s="246" t="s">
        <v>77</v>
      </c>
      <c r="B20" s="474">
        <v>31</v>
      </c>
      <c r="C20" s="442">
        <v>0</v>
      </c>
      <c r="D20" s="442">
        <v>0</v>
      </c>
      <c r="E20" s="606">
        <v>31</v>
      </c>
      <c r="F20" s="442">
        <v>0</v>
      </c>
      <c r="G20" s="121"/>
    </row>
    <row r="21" spans="1:7" ht="20.100000000000001" customHeight="1">
      <c r="A21" s="246" t="s">
        <v>15</v>
      </c>
      <c r="B21" s="474">
        <v>30</v>
      </c>
      <c r="C21" s="442">
        <v>0</v>
      </c>
      <c r="D21" s="442">
        <v>0</v>
      </c>
      <c r="E21" s="606">
        <v>30</v>
      </c>
      <c r="F21" s="442">
        <v>0</v>
      </c>
      <c r="G21" s="121"/>
    </row>
    <row r="22" spans="1:7" ht="20.100000000000001" customHeight="1">
      <c r="A22" s="246" t="s">
        <v>84</v>
      </c>
      <c r="B22" s="474">
        <v>34</v>
      </c>
      <c r="C22" s="442">
        <v>0</v>
      </c>
      <c r="D22" s="442">
        <v>0</v>
      </c>
      <c r="E22" s="606">
        <v>34</v>
      </c>
      <c r="F22" s="442">
        <v>0</v>
      </c>
      <c r="G22" s="121"/>
    </row>
    <row r="23" spans="1:7" ht="20.100000000000001" customHeight="1">
      <c r="A23" s="246" t="s">
        <v>85</v>
      </c>
      <c r="B23" s="474">
        <v>21</v>
      </c>
      <c r="C23" s="442">
        <v>0</v>
      </c>
      <c r="D23" s="442">
        <v>0</v>
      </c>
      <c r="E23" s="606">
        <v>21</v>
      </c>
      <c r="F23" s="442">
        <v>0</v>
      </c>
      <c r="G23" s="121"/>
    </row>
    <row r="24" spans="1:7" ht="20.100000000000001" customHeight="1">
      <c r="A24" s="246" t="s">
        <v>79</v>
      </c>
      <c r="B24" s="474">
        <v>28</v>
      </c>
      <c r="C24" s="442">
        <v>0</v>
      </c>
      <c r="D24" s="442">
        <v>0</v>
      </c>
      <c r="E24" s="606">
        <v>28</v>
      </c>
      <c r="F24" s="442">
        <v>0</v>
      </c>
      <c r="G24" s="121"/>
    </row>
    <row r="25" spans="1:7" ht="20.100000000000001" customHeight="1">
      <c r="A25" s="246" t="s">
        <v>78</v>
      </c>
      <c r="B25" s="474">
        <v>31</v>
      </c>
      <c r="C25" s="442">
        <v>0</v>
      </c>
      <c r="D25" s="442">
        <v>0</v>
      </c>
      <c r="E25" s="606">
        <v>31</v>
      </c>
      <c r="F25" s="442">
        <v>0</v>
      </c>
      <c r="G25" s="121"/>
    </row>
    <row r="26" spans="1:7" ht="20.100000000000001" customHeight="1">
      <c r="A26" s="246" t="s">
        <v>86</v>
      </c>
      <c r="B26" s="474">
        <v>24</v>
      </c>
      <c r="C26" s="442">
        <v>0</v>
      </c>
      <c r="D26" s="442">
        <v>0</v>
      </c>
      <c r="E26" s="606">
        <v>24</v>
      </c>
      <c r="F26" s="442">
        <v>0</v>
      </c>
      <c r="G26" s="121"/>
    </row>
    <row r="27" spans="1:7" ht="20.100000000000001" customHeight="1">
      <c r="A27" s="246" t="s">
        <v>74</v>
      </c>
      <c r="B27" s="474">
        <v>24</v>
      </c>
      <c r="C27" s="442">
        <v>0</v>
      </c>
      <c r="D27" s="442">
        <v>0</v>
      </c>
      <c r="E27" s="606">
        <v>24</v>
      </c>
      <c r="F27" s="442">
        <v>0</v>
      </c>
      <c r="G27" s="121"/>
    </row>
    <row r="28" spans="1:7" ht="20.100000000000001" customHeight="1">
      <c r="A28" s="138"/>
      <c r="B28" s="70"/>
      <c r="C28" s="70"/>
      <c r="D28" s="70"/>
      <c r="E28" s="70"/>
      <c r="F28" s="159"/>
    </row>
    <row r="29" spans="1:7" ht="15.95" customHeight="1">
      <c r="A29" s="765" t="s">
        <v>68</v>
      </c>
      <c r="B29" s="765"/>
    </row>
  </sheetData>
  <mergeCells count="7">
    <mergeCell ref="A3:F3"/>
    <mergeCell ref="A4:F4"/>
    <mergeCell ref="A29:B29"/>
    <mergeCell ref="C6:D6"/>
    <mergeCell ref="C7:D7"/>
    <mergeCell ref="A6:A7"/>
    <mergeCell ref="A8:A9"/>
  </mergeCells>
  <phoneticPr fontId="28" type="noConversion"/>
  <pageMargins left="0.59041666984558105" right="0.59041666984558105" top="0.23597222566604614" bottom="0.19666667282581329" header="0" footer="0"/>
  <pageSetup paperSize="9" scale="62" fitToWidth="0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>
    <tabColor rgb="FF333399"/>
  </sheetPr>
  <dimension ref="A1:R41"/>
  <sheetViews>
    <sheetView showGridLines="0" view="pageBreakPreview" zoomScale="80" zoomScaleNormal="100" zoomScaleSheetLayoutView="80" workbookViewId="0">
      <selection activeCell="A3" sqref="A3:Q3"/>
    </sheetView>
  </sheetViews>
  <sheetFormatPr defaultColWidth="8.88671875" defaultRowHeight="13.5"/>
  <cols>
    <col min="1" max="1" width="10.77734375" style="2" customWidth="1"/>
    <col min="2" max="17" width="9.77734375" style="2" customWidth="1"/>
    <col min="18" max="18" width="10.77734375" style="2" customWidth="1"/>
    <col min="19" max="16384" width="8.88671875" style="2"/>
  </cols>
  <sheetData>
    <row r="1" spans="1:18" ht="20.100000000000001" customHeight="1">
      <c r="A1" s="3" t="s">
        <v>209</v>
      </c>
      <c r="Q1" s="25" t="s">
        <v>212</v>
      </c>
    </row>
    <row r="2" spans="1:18" ht="20.100000000000001" customHeight="1"/>
    <row r="3" spans="1:18" s="57" customFormat="1" ht="20.100000000000001" customHeight="1">
      <c r="A3" s="642" t="s">
        <v>139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</row>
    <row r="4" spans="1:18" s="57" customFormat="1" ht="20.100000000000001" customHeight="1">
      <c r="A4" s="642" t="s">
        <v>220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</row>
    <row r="5" spans="1:18" ht="15.95" customHeight="1">
      <c r="A5" s="27" t="s">
        <v>66</v>
      </c>
      <c r="Q5" s="29" t="s">
        <v>36</v>
      </c>
    </row>
    <row r="6" spans="1:18" ht="20.100000000000001" customHeight="1">
      <c r="A6" s="640" t="s">
        <v>22</v>
      </c>
      <c r="B6" s="643" t="s">
        <v>691</v>
      </c>
      <c r="C6" s="643"/>
      <c r="D6" s="643"/>
      <c r="E6" s="643"/>
      <c r="F6" s="643" t="s">
        <v>902</v>
      </c>
      <c r="G6" s="643"/>
      <c r="H6" s="643"/>
      <c r="I6" s="643"/>
      <c r="J6" s="643" t="s">
        <v>929</v>
      </c>
      <c r="K6" s="643"/>
      <c r="L6" s="643"/>
      <c r="M6" s="643"/>
      <c r="N6" s="643" t="s">
        <v>949</v>
      </c>
      <c r="O6" s="643"/>
      <c r="P6" s="643"/>
      <c r="Q6" s="695"/>
    </row>
    <row r="7" spans="1:18" ht="20.100000000000001" customHeight="1">
      <c r="A7" s="641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8"/>
    </row>
    <row r="8" spans="1:18" s="81" customFormat="1" ht="20.100000000000001" customHeight="1">
      <c r="A8" s="656" t="s">
        <v>88</v>
      </c>
      <c r="B8" s="660" t="s">
        <v>82</v>
      </c>
      <c r="C8" s="696" t="s">
        <v>16</v>
      </c>
      <c r="D8" s="697"/>
      <c r="E8" s="660" t="s">
        <v>19</v>
      </c>
      <c r="F8" s="660" t="s">
        <v>82</v>
      </c>
      <c r="G8" s="696" t="s">
        <v>16</v>
      </c>
      <c r="H8" s="697"/>
      <c r="I8" s="680" t="s">
        <v>19</v>
      </c>
      <c r="J8" s="701" t="s">
        <v>82</v>
      </c>
      <c r="K8" s="696" t="s">
        <v>16</v>
      </c>
      <c r="L8" s="697"/>
      <c r="M8" s="701" t="s">
        <v>19</v>
      </c>
      <c r="N8" s="660" t="s">
        <v>82</v>
      </c>
      <c r="O8" s="696" t="s">
        <v>16</v>
      </c>
      <c r="P8" s="697"/>
      <c r="Q8" s="701" t="s">
        <v>19</v>
      </c>
      <c r="R8" s="148"/>
    </row>
    <row r="9" spans="1:18" s="81" customFormat="1" ht="20.100000000000001" customHeight="1">
      <c r="A9" s="656"/>
      <c r="B9" s="660"/>
      <c r="C9" s="696" t="s">
        <v>210</v>
      </c>
      <c r="D9" s="697"/>
      <c r="E9" s="660"/>
      <c r="F9" s="660"/>
      <c r="G9" s="696" t="s">
        <v>210</v>
      </c>
      <c r="H9" s="697"/>
      <c r="I9" s="696"/>
      <c r="J9" s="660"/>
      <c r="K9" s="696" t="s">
        <v>210</v>
      </c>
      <c r="L9" s="697"/>
      <c r="M9" s="660"/>
      <c r="N9" s="660"/>
      <c r="O9" s="696" t="s">
        <v>210</v>
      </c>
      <c r="P9" s="697"/>
      <c r="Q9" s="660"/>
      <c r="R9" s="148"/>
    </row>
    <row r="10" spans="1:18" s="81" customFormat="1" ht="20.100000000000001" customHeight="1">
      <c r="A10" s="656"/>
      <c r="B10" s="112" t="s">
        <v>67</v>
      </c>
      <c r="C10" s="74" t="s">
        <v>83</v>
      </c>
      <c r="D10" s="74" t="s">
        <v>80</v>
      </c>
      <c r="E10" s="660" t="s">
        <v>26</v>
      </c>
      <c r="F10" s="112" t="s">
        <v>67</v>
      </c>
      <c r="G10" s="74" t="s">
        <v>83</v>
      </c>
      <c r="H10" s="74" t="s">
        <v>80</v>
      </c>
      <c r="I10" s="696" t="s">
        <v>26</v>
      </c>
      <c r="J10" s="112" t="s">
        <v>501</v>
      </c>
      <c r="K10" s="74" t="s">
        <v>83</v>
      </c>
      <c r="L10" s="74" t="s">
        <v>80</v>
      </c>
      <c r="M10" s="660" t="s">
        <v>26</v>
      </c>
      <c r="N10" s="112" t="s">
        <v>334</v>
      </c>
      <c r="O10" s="74" t="s">
        <v>83</v>
      </c>
      <c r="P10" s="74" t="s">
        <v>80</v>
      </c>
      <c r="Q10" s="660" t="s">
        <v>26</v>
      </c>
      <c r="R10" s="148"/>
    </row>
    <row r="11" spans="1:18" s="81" customFormat="1" ht="20.100000000000001" customHeight="1">
      <c r="A11" s="657"/>
      <c r="B11" s="36" t="s">
        <v>208</v>
      </c>
      <c r="C11" s="36" t="s">
        <v>23</v>
      </c>
      <c r="D11" s="36" t="s">
        <v>14</v>
      </c>
      <c r="E11" s="661"/>
      <c r="F11" s="36" t="s">
        <v>208</v>
      </c>
      <c r="G11" s="36" t="s">
        <v>23</v>
      </c>
      <c r="H11" s="36" t="s">
        <v>14</v>
      </c>
      <c r="I11" s="645"/>
      <c r="J11" s="36" t="s">
        <v>208</v>
      </c>
      <c r="K11" s="36" t="s">
        <v>23</v>
      </c>
      <c r="L11" s="36" t="s">
        <v>14</v>
      </c>
      <c r="M11" s="661"/>
      <c r="N11" s="36" t="s">
        <v>208</v>
      </c>
      <c r="O11" s="36" t="s">
        <v>23</v>
      </c>
      <c r="P11" s="36" t="s">
        <v>14</v>
      </c>
      <c r="Q11" s="661"/>
      <c r="R11" s="148"/>
    </row>
    <row r="12" spans="1:18" ht="20.100000000000001" customHeight="1">
      <c r="A12" s="116"/>
      <c r="B12" s="41"/>
      <c r="C12" s="4"/>
      <c r="D12" s="4"/>
      <c r="E12" s="4"/>
      <c r="F12" s="4"/>
      <c r="G12" s="4"/>
      <c r="H12" s="4"/>
      <c r="I12" s="4"/>
    </row>
    <row r="13" spans="1:18" s="43" customFormat="1" ht="20.100000000000001" customHeight="1">
      <c r="A13" s="11">
        <v>2017</v>
      </c>
      <c r="B13" s="343">
        <v>1</v>
      </c>
      <c r="C13" s="118">
        <v>29</v>
      </c>
      <c r="D13" s="118">
        <v>25</v>
      </c>
      <c r="E13" s="118">
        <v>7</v>
      </c>
      <c r="F13" s="118">
        <v>1</v>
      </c>
      <c r="G13" s="118">
        <v>29</v>
      </c>
      <c r="H13" s="118">
        <v>25</v>
      </c>
      <c r="I13" s="118">
        <v>7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</row>
    <row r="14" spans="1:18" s="43" customFormat="1" ht="20.100000000000001" customHeight="1">
      <c r="A14" s="11">
        <v>2018</v>
      </c>
      <c r="B14" s="343">
        <v>1</v>
      </c>
      <c r="C14" s="452">
        <v>29</v>
      </c>
      <c r="D14" s="118">
        <v>25</v>
      </c>
      <c r="E14" s="118">
        <v>7</v>
      </c>
      <c r="F14" s="118">
        <v>1</v>
      </c>
      <c r="G14" s="118">
        <v>29</v>
      </c>
      <c r="H14" s="118">
        <v>25</v>
      </c>
      <c r="I14" s="118">
        <v>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</row>
    <row r="15" spans="1:18" s="43" customFormat="1" ht="20.100000000000001" customHeight="1">
      <c r="A15" s="11">
        <v>2019</v>
      </c>
      <c r="B15" s="343">
        <v>1</v>
      </c>
      <c r="C15" s="118">
        <v>29</v>
      </c>
      <c r="D15" s="118">
        <v>21</v>
      </c>
      <c r="E15" s="118">
        <v>7</v>
      </c>
      <c r="F15" s="118">
        <v>1</v>
      </c>
      <c r="G15" s="118">
        <v>29</v>
      </c>
      <c r="H15" s="118">
        <v>21</v>
      </c>
      <c r="I15" s="118">
        <v>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</row>
    <row r="16" spans="1:18" s="43" customFormat="1" ht="20.100000000000001" customHeight="1">
      <c r="A16" s="11">
        <v>2020</v>
      </c>
      <c r="B16" s="343">
        <v>1</v>
      </c>
      <c r="C16" s="118">
        <v>29</v>
      </c>
      <c r="D16" s="118">
        <v>18</v>
      </c>
      <c r="E16" s="118">
        <v>7</v>
      </c>
      <c r="F16" s="118">
        <v>1</v>
      </c>
      <c r="G16" s="118">
        <v>29</v>
      </c>
      <c r="H16" s="118">
        <v>18</v>
      </c>
      <c r="I16" s="118">
        <v>7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</row>
    <row r="17" spans="1:17" s="43" customFormat="1" ht="20.100000000000001" customHeight="1">
      <c r="A17" s="157">
        <v>2021</v>
      </c>
      <c r="B17" s="450">
        <v>1</v>
      </c>
      <c r="C17" s="448">
        <v>29</v>
      </c>
      <c r="D17" s="448">
        <v>19</v>
      </c>
      <c r="E17" s="448">
        <v>7</v>
      </c>
      <c r="F17" s="448">
        <v>1</v>
      </c>
      <c r="G17" s="448">
        <v>29</v>
      </c>
      <c r="H17" s="448">
        <v>19</v>
      </c>
      <c r="I17" s="448">
        <v>7</v>
      </c>
      <c r="J17" s="448">
        <v>0</v>
      </c>
      <c r="K17" s="448">
        <v>0</v>
      </c>
      <c r="L17" s="448">
        <v>0</v>
      </c>
      <c r="M17" s="448">
        <v>0</v>
      </c>
      <c r="N17" s="448">
        <v>0</v>
      </c>
      <c r="O17" s="448">
        <v>0</v>
      </c>
      <c r="P17" s="448">
        <v>0</v>
      </c>
      <c r="Q17" s="448">
        <v>0</v>
      </c>
    </row>
    <row r="18" spans="1:17" ht="20.100000000000001" customHeight="1">
      <c r="A18" s="11"/>
      <c r="B18" s="449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5"/>
      <c r="O18" s="445"/>
      <c r="P18" s="445"/>
      <c r="Q18" s="445"/>
    </row>
    <row r="19" spans="1:17" ht="20.100000000000001" customHeight="1">
      <c r="A19" s="245" t="s">
        <v>76</v>
      </c>
      <c r="B19" s="451">
        <v>0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7">
        <v>0</v>
      </c>
      <c r="I19" s="447">
        <v>0</v>
      </c>
      <c r="J19" s="447">
        <v>0</v>
      </c>
      <c r="K19" s="447">
        <v>0</v>
      </c>
      <c r="L19" s="447">
        <v>0</v>
      </c>
      <c r="M19" s="447">
        <v>0</v>
      </c>
      <c r="N19" s="447">
        <v>0</v>
      </c>
      <c r="O19" s="447">
        <v>0</v>
      </c>
      <c r="P19" s="447">
        <v>0</v>
      </c>
      <c r="Q19" s="447">
        <v>0</v>
      </c>
    </row>
    <row r="20" spans="1:17" ht="20.100000000000001" customHeight="1">
      <c r="A20" s="245" t="s">
        <v>87</v>
      </c>
      <c r="B20" s="451">
        <v>0</v>
      </c>
      <c r="C20" s="447">
        <v>0</v>
      </c>
      <c r="D20" s="447">
        <v>0</v>
      </c>
      <c r="E20" s="447">
        <v>0</v>
      </c>
      <c r="F20" s="447">
        <v>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v>0</v>
      </c>
      <c r="O20" s="447">
        <v>0</v>
      </c>
      <c r="P20" s="447">
        <v>0</v>
      </c>
      <c r="Q20" s="447">
        <v>0</v>
      </c>
    </row>
    <row r="21" spans="1:17" ht="20.100000000000001" customHeight="1">
      <c r="A21" s="245" t="s">
        <v>75</v>
      </c>
      <c r="B21" s="451">
        <v>0</v>
      </c>
      <c r="C21" s="447">
        <v>0</v>
      </c>
      <c r="D21" s="447">
        <v>0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7">
        <v>0</v>
      </c>
      <c r="L21" s="447">
        <v>0</v>
      </c>
      <c r="M21" s="447">
        <v>0</v>
      </c>
      <c r="N21" s="447">
        <v>0</v>
      </c>
      <c r="O21" s="447">
        <v>0</v>
      </c>
      <c r="P21" s="447">
        <v>0</v>
      </c>
      <c r="Q21" s="447">
        <v>0</v>
      </c>
    </row>
    <row r="22" spans="1:17" ht="20.100000000000001" customHeight="1">
      <c r="A22" s="245" t="s">
        <v>77</v>
      </c>
      <c r="B22" s="451">
        <v>0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7">
        <v>0</v>
      </c>
      <c r="L22" s="447">
        <v>0</v>
      </c>
      <c r="M22" s="447">
        <v>0</v>
      </c>
      <c r="N22" s="447">
        <v>0</v>
      </c>
      <c r="O22" s="447">
        <v>0</v>
      </c>
      <c r="P22" s="447">
        <v>0</v>
      </c>
      <c r="Q22" s="447">
        <v>0</v>
      </c>
    </row>
    <row r="23" spans="1:17" ht="20.100000000000001" customHeight="1">
      <c r="A23" s="245" t="s">
        <v>15</v>
      </c>
      <c r="B23" s="451">
        <v>0</v>
      </c>
      <c r="C23" s="447">
        <v>0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7">
        <v>0</v>
      </c>
      <c r="L23" s="447">
        <v>0</v>
      </c>
      <c r="M23" s="447">
        <v>0</v>
      </c>
      <c r="N23" s="447">
        <v>0</v>
      </c>
      <c r="O23" s="447">
        <v>0</v>
      </c>
      <c r="P23" s="447">
        <v>0</v>
      </c>
      <c r="Q23" s="447">
        <v>0</v>
      </c>
    </row>
    <row r="24" spans="1:17" ht="20.100000000000001" customHeight="1">
      <c r="A24" s="245" t="s">
        <v>84</v>
      </c>
      <c r="B24" s="451">
        <v>1</v>
      </c>
      <c r="C24" s="447">
        <v>29</v>
      </c>
      <c r="D24" s="447">
        <v>19</v>
      </c>
      <c r="E24" s="447">
        <v>7</v>
      </c>
      <c r="F24" s="447">
        <v>1</v>
      </c>
      <c r="G24" s="447">
        <v>29</v>
      </c>
      <c r="H24" s="452">
        <v>19</v>
      </c>
      <c r="I24" s="447">
        <v>7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</row>
    <row r="25" spans="1:17" ht="20.100000000000001" customHeight="1">
      <c r="A25" s="245" t="s">
        <v>85</v>
      </c>
      <c r="B25" s="451">
        <v>0</v>
      </c>
      <c r="C25" s="447">
        <v>0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447">
        <v>0</v>
      </c>
      <c r="O25" s="447">
        <v>0</v>
      </c>
      <c r="P25" s="447">
        <v>0</v>
      </c>
      <c r="Q25" s="447">
        <v>0</v>
      </c>
    </row>
    <row r="26" spans="1:17" ht="20.100000000000001" customHeight="1">
      <c r="A26" s="245" t="s">
        <v>79</v>
      </c>
      <c r="B26" s="451">
        <v>0</v>
      </c>
      <c r="C26" s="447">
        <v>0</v>
      </c>
      <c r="D26" s="447">
        <v>0</v>
      </c>
      <c r="E26" s="447">
        <v>0</v>
      </c>
      <c r="F26" s="447">
        <v>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447">
        <v>0</v>
      </c>
      <c r="O26" s="447">
        <v>0</v>
      </c>
      <c r="P26" s="447">
        <v>0</v>
      </c>
      <c r="Q26" s="447">
        <v>0</v>
      </c>
    </row>
    <row r="27" spans="1:17" ht="20.100000000000001" customHeight="1">
      <c r="A27" s="245" t="s">
        <v>78</v>
      </c>
      <c r="B27" s="451">
        <v>0</v>
      </c>
      <c r="C27" s="447">
        <v>0</v>
      </c>
      <c r="D27" s="447">
        <v>0</v>
      </c>
      <c r="E27" s="447">
        <v>0</v>
      </c>
      <c r="F27" s="447">
        <v>0</v>
      </c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</row>
    <row r="28" spans="1:17" ht="20.100000000000001" customHeight="1">
      <c r="A28" s="245" t="s">
        <v>86</v>
      </c>
      <c r="B28" s="451">
        <v>0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</row>
    <row r="29" spans="1:17" ht="20.100000000000001" customHeight="1">
      <c r="A29" s="245" t="s">
        <v>74</v>
      </c>
      <c r="B29" s="451">
        <v>0</v>
      </c>
      <c r="C29" s="447">
        <v>0</v>
      </c>
      <c r="D29" s="447">
        <v>0</v>
      </c>
      <c r="E29" s="447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7">
        <v>0</v>
      </c>
      <c r="L29" s="447">
        <v>0</v>
      </c>
      <c r="M29" s="447">
        <v>0</v>
      </c>
      <c r="N29" s="447">
        <v>0</v>
      </c>
      <c r="O29" s="447">
        <v>0</v>
      </c>
      <c r="P29" s="447">
        <v>0</v>
      </c>
      <c r="Q29" s="447">
        <v>0</v>
      </c>
    </row>
    <row r="30" spans="1:17" ht="20.100000000000001" customHeight="1">
      <c r="A30" s="137"/>
      <c r="B30" s="5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5.95" customHeight="1">
      <c r="A31" s="24" t="s">
        <v>68</v>
      </c>
    </row>
    <row r="33" spans="1:1">
      <c r="A33" s="99"/>
    </row>
    <row r="34" spans="1:1">
      <c r="A34" s="99"/>
    </row>
    <row r="35" spans="1:1">
      <c r="A35" s="99"/>
    </row>
    <row r="36" spans="1:1">
      <c r="A36" s="99"/>
    </row>
    <row r="37" spans="1:1">
      <c r="A37" s="99"/>
    </row>
    <row r="38" spans="1:1">
      <c r="A38" s="99"/>
    </row>
    <row r="39" spans="1:1">
      <c r="A39" s="99"/>
    </row>
    <row r="40" spans="1:1">
      <c r="A40" s="99"/>
    </row>
    <row r="41" spans="1:1">
      <c r="A41" s="99"/>
    </row>
  </sheetData>
  <mergeCells count="28">
    <mergeCell ref="A8:A11"/>
    <mergeCell ref="Q10:Q11"/>
    <mergeCell ref="I8:I9"/>
    <mergeCell ref="I10:I11"/>
    <mergeCell ref="M8:M9"/>
    <mergeCell ref="M10:M11"/>
    <mergeCell ref="J8:J9"/>
    <mergeCell ref="K9:L9"/>
    <mergeCell ref="O9:P9"/>
    <mergeCell ref="Q8:Q9"/>
    <mergeCell ref="N8:N9"/>
    <mergeCell ref="B8:B9"/>
    <mergeCell ref="F8:F9"/>
    <mergeCell ref="G8:H8"/>
    <mergeCell ref="C8:D8"/>
    <mergeCell ref="C9:D9"/>
    <mergeCell ref="E10:E11"/>
    <mergeCell ref="K8:L8"/>
    <mergeCell ref="O8:P8"/>
    <mergeCell ref="G9:H9"/>
    <mergeCell ref="E8:E9"/>
    <mergeCell ref="F6:I7"/>
    <mergeCell ref="J6:M7"/>
    <mergeCell ref="N6:Q7"/>
    <mergeCell ref="A3:Q3"/>
    <mergeCell ref="A4:Q4"/>
    <mergeCell ref="B6:E7"/>
    <mergeCell ref="A6:A7"/>
  </mergeCells>
  <phoneticPr fontId="28" type="noConversion"/>
  <pageMargins left="0.59041666984558105" right="0.59041666984558105" top="0.23597222566604614" bottom="0.19666667282581329" header="0" footer="0"/>
  <pageSetup paperSize="9" scale="42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3">
    <tabColor rgb="FF333399"/>
  </sheetPr>
  <dimension ref="A1:AA30"/>
  <sheetViews>
    <sheetView showGridLines="0" view="pageBreakPreview" zoomScale="85" zoomScaleNormal="100" zoomScaleSheetLayoutView="85" workbookViewId="0">
      <selection activeCell="A3" sqref="A3:G3"/>
    </sheetView>
  </sheetViews>
  <sheetFormatPr defaultColWidth="8.88671875" defaultRowHeight="13.5"/>
  <cols>
    <col min="1" max="27" width="10.77734375" style="2" customWidth="1"/>
    <col min="28" max="16384" width="8.88671875" style="2"/>
  </cols>
  <sheetData>
    <row r="1" spans="1:27" ht="20.100000000000001" customHeight="1">
      <c r="A1" s="3" t="s">
        <v>209</v>
      </c>
      <c r="O1" s="167" t="s">
        <v>231</v>
      </c>
    </row>
    <row r="2" spans="1:27" ht="20.100000000000001" customHeight="1"/>
    <row r="3" spans="1:27" ht="25.5" customHeight="1">
      <c r="A3" s="642" t="s">
        <v>92</v>
      </c>
      <c r="B3" s="642"/>
      <c r="C3" s="642"/>
      <c r="D3" s="642"/>
      <c r="E3" s="642"/>
      <c r="F3" s="642"/>
      <c r="G3" s="642"/>
      <c r="H3" s="642" t="s">
        <v>34</v>
      </c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</row>
    <row r="4" spans="1:27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4" customFormat="1" ht="15.95" customHeight="1">
      <c r="A5" s="58" t="s">
        <v>562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0" t="s">
        <v>124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8"/>
      <c r="AA5" s="10"/>
    </row>
    <row r="6" spans="1:27" s="12" customFormat="1" ht="20.100000000000001" customHeight="1">
      <c r="A6" s="640" t="s">
        <v>327</v>
      </c>
      <c r="B6" s="655" t="s">
        <v>573</v>
      </c>
      <c r="C6" s="650"/>
      <c r="D6" s="649" t="s">
        <v>384</v>
      </c>
      <c r="E6" s="650"/>
      <c r="F6" s="649" t="s">
        <v>574</v>
      </c>
      <c r="G6" s="650"/>
      <c r="H6" s="655" t="s">
        <v>350</v>
      </c>
      <c r="I6" s="650"/>
      <c r="J6" s="649" t="s">
        <v>871</v>
      </c>
      <c r="K6" s="650"/>
      <c r="L6" s="649" t="s">
        <v>829</v>
      </c>
      <c r="M6" s="650"/>
      <c r="N6" s="649" t="s">
        <v>414</v>
      </c>
      <c r="O6" s="650"/>
      <c r="P6" s="649" t="s">
        <v>465</v>
      </c>
      <c r="Q6" s="650"/>
      <c r="R6" s="649" t="s">
        <v>570</v>
      </c>
      <c r="S6" s="650"/>
      <c r="T6" s="649" t="s">
        <v>415</v>
      </c>
      <c r="U6" s="650"/>
      <c r="V6" s="649" t="s">
        <v>402</v>
      </c>
      <c r="W6" s="650"/>
      <c r="X6" s="647" t="s">
        <v>345</v>
      </c>
      <c r="Y6" s="651" t="s">
        <v>740</v>
      </c>
      <c r="Z6" s="643" t="s">
        <v>537</v>
      </c>
      <c r="AA6" s="643" t="s">
        <v>582</v>
      </c>
    </row>
    <row r="7" spans="1:27" s="109" customFormat="1" ht="20.100000000000001" customHeight="1">
      <c r="A7" s="641"/>
      <c r="B7" s="654" t="s">
        <v>13</v>
      </c>
      <c r="C7" s="646"/>
      <c r="D7" s="645" t="s">
        <v>232</v>
      </c>
      <c r="E7" s="646"/>
      <c r="F7" s="645" t="s">
        <v>862</v>
      </c>
      <c r="G7" s="646"/>
      <c r="H7" s="654" t="s">
        <v>341</v>
      </c>
      <c r="I7" s="646"/>
      <c r="J7" s="645" t="s">
        <v>257</v>
      </c>
      <c r="K7" s="646"/>
      <c r="L7" s="645" t="s">
        <v>888</v>
      </c>
      <c r="M7" s="646"/>
      <c r="N7" s="645" t="s">
        <v>272</v>
      </c>
      <c r="O7" s="646"/>
      <c r="P7" s="645" t="s">
        <v>898</v>
      </c>
      <c r="Q7" s="646"/>
      <c r="R7" s="645" t="s">
        <v>890</v>
      </c>
      <c r="S7" s="646"/>
      <c r="T7" s="645" t="s">
        <v>174</v>
      </c>
      <c r="U7" s="646"/>
      <c r="V7" s="645" t="s">
        <v>138</v>
      </c>
      <c r="W7" s="646"/>
      <c r="X7" s="648"/>
      <c r="Y7" s="652"/>
      <c r="Z7" s="644"/>
      <c r="AA7" s="644"/>
    </row>
    <row r="8" spans="1:27" s="12" customFormat="1" ht="27">
      <c r="A8" s="641" t="s">
        <v>88</v>
      </c>
      <c r="B8" s="101" t="s">
        <v>747</v>
      </c>
      <c r="C8" s="31" t="s">
        <v>766</v>
      </c>
      <c r="D8" s="31" t="s">
        <v>747</v>
      </c>
      <c r="E8" s="31" t="s">
        <v>766</v>
      </c>
      <c r="F8" s="31" t="s">
        <v>747</v>
      </c>
      <c r="G8" s="61" t="s">
        <v>766</v>
      </c>
      <c r="H8" s="101" t="s">
        <v>747</v>
      </c>
      <c r="I8" s="31" t="s">
        <v>766</v>
      </c>
      <c r="J8" s="31" t="s">
        <v>747</v>
      </c>
      <c r="K8" s="31" t="s">
        <v>766</v>
      </c>
      <c r="L8" s="31" t="s">
        <v>747</v>
      </c>
      <c r="M8" s="31" t="s">
        <v>766</v>
      </c>
      <c r="N8" s="31" t="s">
        <v>747</v>
      </c>
      <c r="O8" s="61" t="s">
        <v>766</v>
      </c>
      <c r="P8" s="31" t="s">
        <v>747</v>
      </c>
      <c r="Q8" s="31" t="s">
        <v>766</v>
      </c>
      <c r="R8" s="31" t="s">
        <v>747</v>
      </c>
      <c r="S8" s="31" t="s">
        <v>766</v>
      </c>
      <c r="T8" s="31" t="s">
        <v>747</v>
      </c>
      <c r="U8" s="31" t="s">
        <v>766</v>
      </c>
      <c r="V8" s="31" t="s">
        <v>747</v>
      </c>
      <c r="W8" s="79" t="s">
        <v>766</v>
      </c>
      <c r="X8" s="101" t="s">
        <v>512</v>
      </c>
      <c r="Y8" s="133" t="s">
        <v>512</v>
      </c>
      <c r="Z8" s="101" t="s">
        <v>512</v>
      </c>
      <c r="AA8" s="133" t="s">
        <v>94</v>
      </c>
    </row>
    <row r="9" spans="1:27" s="12" customFormat="1" ht="20.100000000000001" customHeight="1">
      <c r="A9" s="653"/>
      <c r="B9" s="38" t="s">
        <v>319</v>
      </c>
      <c r="C9" s="63" t="s">
        <v>529</v>
      </c>
      <c r="D9" s="63" t="s">
        <v>319</v>
      </c>
      <c r="E9" s="63" t="s">
        <v>529</v>
      </c>
      <c r="F9" s="63" t="s">
        <v>319</v>
      </c>
      <c r="G9" s="35" t="s">
        <v>529</v>
      </c>
      <c r="H9" s="38" t="s">
        <v>319</v>
      </c>
      <c r="I9" s="63" t="s">
        <v>529</v>
      </c>
      <c r="J9" s="63" t="s">
        <v>319</v>
      </c>
      <c r="K9" s="63" t="s">
        <v>529</v>
      </c>
      <c r="L9" s="63" t="s">
        <v>319</v>
      </c>
      <c r="M9" s="63" t="s">
        <v>529</v>
      </c>
      <c r="N9" s="63" t="s">
        <v>319</v>
      </c>
      <c r="O9" s="35" t="s">
        <v>529</v>
      </c>
      <c r="P9" s="63" t="s">
        <v>319</v>
      </c>
      <c r="Q9" s="63" t="s">
        <v>529</v>
      </c>
      <c r="R9" s="63" t="s">
        <v>319</v>
      </c>
      <c r="S9" s="63" t="s">
        <v>529</v>
      </c>
      <c r="T9" s="63" t="s">
        <v>319</v>
      </c>
      <c r="U9" s="63" t="s">
        <v>529</v>
      </c>
      <c r="V9" s="63" t="s">
        <v>319</v>
      </c>
      <c r="W9" s="35" t="s">
        <v>529</v>
      </c>
      <c r="X9" s="38" t="s">
        <v>307</v>
      </c>
      <c r="Y9" s="63" t="s">
        <v>509</v>
      </c>
      <c r="Z9" s="63" t="s">
        <v>682</v>
      </c>
      <c r="AA9" s="35" t="s">
        <v>156</v>
      </c>
    </row>
    <row r="10" spans="1:27" s="12" customFormat="1" ht="20.100000000000001" customHeight="1">
      <c r="A10" s="86"/>
      <c r="N10" s="11"/>
      <c r="O10" s="86"/>
      <c r="AA10" s="86"/>
    </row>
    <row r="11" spans="1:27" s="227" customFormat="1" ht="20.100000000000001" customHeight="1">
      <c r="A11" s="86">
        <v>2017</v>
      </c>
      <c r="B11" s="160">
        <v>32</v>
      </c>
      <c r="C11" s="160">
        <v>380</v>
      </c>
      <c r="D11" s="160">
        <v>0</v>
      </c>
      <c r="E11" s="160">
        <v>0</v>
      </c>
      <c r="F11" s="160">
        <v>1</v>
      </c>
      <c r="G11" s="160">
        <v>101</v>
      </c>
      <c r="H11" s="160">
        <v>13</v>
      </c>
      <c r="I11" s="160">
        <v>29</v>
      </c>
      <c r="J11" s="160">
        <v>0</v>
      </c>
      <c r="K11" s="160">
        <v>0</v>
      </c>
      <c r="L11" s="160">
        <v>2</v>
      </c>
      <c r="M11" s="160">
        <v>250</v>
      </c>
      <c r="N11" s="160">
        <v>8</v>
      </c>
      <c r="O11" s="247">
        <v>0</v>
      </c>
      <c r="P11" s="160">
        <v>0</v>
      </c>
      <c r="Q11" s="160">
        <v>0</v>
      </c>
      <c r="R11" s="160">
        <v>6</v>
      </c>
      <c r="S11" s="160">
        <v>0</v>
      </c>
      <c r="T11" s="160">
        <v>0</v>
      </c>
      <c r="U11" s="160">
        <v>0</v>
      </c>
      <c r="V11" s="160">
        <v>2</v>
      </c>
      <c r="W11" s="160">
        <v>0</v>
      </c>
      <c r="X11" s="160">
        <v>1</v>
      </c>
      <c r="Y11" s="160">
        <v>0</v>
      </c>
      <c r="Z11" s="160">
        <v>8</v>
      </c>
      <c r="AA11" s="247">
        <v>15</v>
      </c>
    </row>
    <row r="12" spans="1:27" s="227" customFormat="1" ht="20.100000000000001" customHeight="1">
      <c r="A12" s="86">
        <v>2018</v>
      </c>
      <c r="B12" s="160">
        <v>31</v>
      </c>
      <c r="C12" s="160">
        <v>350</v>
      </c>
      <c r="D12" s="160">
        <v>0</v>
      </c>
      <c r="E12" s="160">
        <v>0</v>
      </c>
      <c r="F12" s="160">
        <v>1</v>
      </c>
      <c r="G12" s="160">
        <v>100</v>
      </c>
      <c r="H12" s="160">
        <v>13</v>
      </c>
      <c r="I12" s="160">
        <v>0</v>
      </c>
      <c r="J12" s="160">
        <v>0</v>
      </c>
      <c r="K12" s="160">
        <v>0</v>
      </c>
      <c r="L12" s="160">
        <v>2</v>
      </c>
      <c r="M12" s="160">
        <v>250</v>
      </c>
      <c r="N12" s="160">
        <v>8</v>
      </c>
      <c r="O12" s="247">
        <v>0</v>
      </c>
      <c r="P12" s="160">
        <v>0</v>
      </c>
      <c r="Q12" s="160">
        <v>0</v>
      </c>
      <c r="R12" s="160">
        <v>6</v>
      </c>
      <c r="S12" s="160">
        <v>0</v>
      </c>
      <c r="T12" s="160">
        <v>0</v>
      </c>
      <c r="U12" s="160">
        <v>0</v>
      </c>
      <c r="V12" s="160">
        <v>2</v>
      </c>
      <c r="W12" s="160">
        <v>0</v>
      </c>
      <c r="X12" s="160">
        <v>1</v>
      </c>
      <c r="Y12" s="160">
        <v>0</v>
      </c>
      <c r="Z12" s="160">
        <v>8</v>
      </c>
      <c r="AA12" s="247">
        <v>15</v>
      </c>
    </row>
    <row r="13" spans="1:27" s="12" customFormat="1" ht="20.100000000000001" customHeight="1">
      <c r="A13" s="86">
        <v>2019</v>
      </c>
      <c r="B13" s="160">
        <v>32</v>
      </c>
      <c r="C13" s="160">
        <v>350</v>
      </c>
      <c r="D13" s="160">
        <v>0</v>
      </c>
      <c r="E13" s="160">
        <v>0</v>
      </c>
      <c r="F13" s="160">
        <v>1</v>
      </c>
      <c r="G13" s="160">
        <v>100</v>
      </c>
      <c r="H13" s="160">
        <v>14</v>
      </c>
      <c r="I13" s="160">
        <v>0</v>
      </c>
      <c r="J13" s="160">
        <v>0</v>
      </c>
      <c r="K13" s="160">
        <v>0</v>
      </c>
      <c r="L13" s="160">
        <v>2</v>
      </c>
      <c r="M13" s="160">
        <v>250</v>
      </c>
      <c r="N13" s="160">
        <v>8</v>
      </c>
      <c r="O13" s="247">
        <v>0</v>
      </c>
      <c r="P13" s="160">
        <v>0</v>
      </c>
      <c r="Q13" s="160">
        <v>0</v>
      </c>
      <c r="R13" s="160">
        <v>5</v>
      </c>
      <c r="S13" s="160">
        <v>0</v>
      </c>
      <c r="T13" s="160">
        <v>0</v>
      </c>
      <c r="U13" s="160">
        <v>0</v>
      </c>
      <c r="V13" s="160">
        <v>2</v>
      </c>
      <c r="W13" s="160">
        <v>0</v>
      </c>
      <c r="X13" s="160">
        <v>1</v>
      </c>
      <c r="Y13" s="160">
        <v>0</v>
      </c>
      <c r="Z13" s="160">
        <v>8</v>
      </c>
      <c r="AA13" s="247">
        <v>15</v>
      </c>
    </row>
    <row r="14" spans="1:27" s="366" customFormat="1" ht="20.100000000000001" customHeight="1">
      <c r="A14" s="363">
        <v>2020</v>
      </c>
      <c r="B14" s="364">
        <v>30</v>
      </c>
      <c r="C14" s="364">
        <v>245</v>
      </c>
      <c r="D14" s="364">
        <v>0</v>
      </c>
      <c r="E14" s="364">
        <v>0</v>
      </c>
      <c r="F14" s="364">
        <v>1</v>
      </c>
      <c r="G14" s="364">
        <v>99</v>
      </c>
      <c r="H14" s="364">
        <v>13</v>
      </c>
      <c r="I14" s="364">
        <v>0</v>
      </c>
      <c r="J14" s="364">
        <v>0</v>
      </c>
      <c r="K14" s="364">
        <v>0</v>
      </c>
      <c r="L14" s="364">
        <v>1</v>
      </c>
      <c r="M14" s="364">
        <v>146</v>
      </c>
      <c r="N14" s="364">
        <v>8</v>
      </c>
      <c r="O14" s="365">
        <v>0</v>
      </c>
      <c r="P14" s="364">
        <v>0</v>
      </c>
      <c r="Q14" s="364">
        <v>0</v>
      </c>
      <c r="R14" s="364">
        <v>5</v>
      </c>
      <c r="S14" s="364">
        <v>0</v>
      </c>
      <c r="T14" s="364">
        <v>0</v>
      </c>
      <c r="U14" s="364">
        <v>0</v>
      </c>
      <c r="V14" s="364">
        <v>2</v>
      </c>
      <c r="W14" s="364">
        <v>0</v>
      </c>
      <c r="X14" s="364">
        <v>1</v>
      </c>
      <c r="Y14" s="364">
        <v>0</v>
      </c>
      <c r="Z14" s="364">
        <v>8</v>
      </c>
      <c r="AA14" s="365">
        <v>15</v>
      </c>
    </row>
    <row r="15" spans="1:27" s="12" customFormat="1" ht="20.100000000000001" customHeight="1">
      <c r="A15" s="249">
        <v>2021</v>
      </c>
      <c r="B15" s="402">
        <v>30</v>
      </c>
      <c r="C15" s="402">
        <v>245</v>
      </c>
      <c r="D15" s="402">
        <v>0</v>
      </c>
      <c r="E15" s="402">
        <v>0</v>
      </c>
      <c r="F15" s="402">
        <v>1</v>
      </c>
      <c r="G15" s="402">
        <v>99</v>
      </c>
      <c r="H15" s="402">
        <v>12</v>
      </c>
      <c r="I15" s="398">
        <v>0</v>
      </c>
      <c r="J15" s="398">
        <v>0</v>
      </c>
      <c r="K15" s="398">
        <v>0</v>
      </c>
      <c r="L15" s="402">
        <v>1</v>
      </c>
      <c r="M15" s="402">
        <v>146</v>
      </c>
      <c r="N15" s="402">
        <v>9</v>
      </c>
      <c r="O15" s="401">
        <v>0</v>
      </c>
      <c r="P15" s="402">
        <v>0</v>
      </c>
      <c r="Q15" s="402">
        <v>0</v>
      </c>
      <c r="R15" s="402">
        <v>5</v>
      </c>
      <c r="S15" s="402">
        <v>0</v>
      </c>
      <c r="T15" s="402">
        <v>0</v>
      </c>
      <c r="U15" s="402">
        <v>0</v>
      </c>
      <c r="V15" s="402">
        <v>2</v>
      </c>
      <c r="W15" s="402">
        <v>0</v>
      </c>
      <c r="X15" s="402">
        <v>1</v>
      </c>
      <c r="Y15" s="402">
        <v>0</v>
      </c>
      <c r="Z15" s="402">
        <v>8</v>
      </c>
      <c r="AA15" s="401">
        <v>15</v>
      </c>
    </row>
    <row r="16" spans="1:27" s="12" customFormat="1" ht="20.100000000000001" customHeight="1">
      <c r="A16" s="251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399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399"/>
    </row>
    <row r="17" spans="1:27" s="12" customFormat="1" ht="20.100000000000001" customHeight="1">
      <c r="A17" s="246" t="s">
        <v>76</v>
      </c>
      <c r="B17" s="542">
        <f>D17+F17+H17+J17+L17+N17+P17+R17+T17+V17</f>
        <v>13</v>
      </c>
      <c r="C17" s="542">
        <f>E17+G17+I17+K17+M17+O17+Q17+S17+U17+W17</f>
        <v>99</v>
      </c>
      <c r="D17" s="543">
        <v>0</v>
      </c>
      <c r="E17" s="544">
        <v>0</v>
      </c>
      <c r="F17" s="544">
        <v>1</v>
      </c>
      <c r="G17" s="544">
        <v>99</v>
      </c>
      <c r="H17" s="544">
        <v>5</v>
      </c>
      <c r="I17" s="544">
        <v>0</v>
      </c>
      <c r="J17" s="544">
        <v>0</v>
      </c>
      <c r="K17" s="544">
        <v>0</v>
      </c>
      <c r="L17" s="544">
        <v>0</v>
      </c>
      <c r="M17" s="544">
        <v>0</v>
      </c>
      <c r="N17" s="544">
        <v>5</v>
      </c>
      <c r="O17" s="545">
        <v>0</v>
      </c>
      <c r="P17" s="546">
        <v>0</v>
      </c>
      <c r="Q17" s="546">
        <v>0</v>
      </c>
      <c r="R17" s="546">
        <v>2</v>
      </c>
      <c r="S17" s="546">
        <v>0</v>
      </c>
      <c r="T17" s="546">
        <v>0</v>
      </c>
      <c r="U17" s="546">
        <v>0</v>
      </c>
      <c r="V17" s="546">
        <v>0</v>
      </c>
      <c r="W17" s="546">
        <v>0</v>
      </c>
      <c r="X17" s="546">
        <v>1</v>
      </c>
      <c r="Y17" s="546">
        <v>0</v>
      </c>
      <c r="Z17" s="546">
        <v>0</v>
      </c>
      <c r="AA17" s="547">
        <v>0</v>
      </c>
    </row>
    <row r="18" spans="1:27" s="12" customFormat="1" ht="20.100000000000001" customHeight="1">
      <c r="A18" s="246" t="s">
        <v>87</v>
      </c>
      <c r="B18" s="542">
        <f t="shared" ref="B18:C27" si="0">D18+F18+H18+J18+L18+N18+P18+R18+T18+V18</f>
        <v>0</v>
      </c>
      <c r="C18" s="542">
        <f t="shared" si="0"/>
        <v>0</v>
      </c>
      <c r="D18" s="543">
        <v>0</v>
      </c>
      <c r="E18" s="544">
        <v>0</v>
      </c>
      <c r="F18" s="542">
        <v>0</v>
      </c>
      <c r="G18" s="542">
        <v>0</v>
      </c>
      <c r="H18" s="542">
        <v>0</v>
      </c>
      <c r="I18" s="544">
        <v>0</v>
      </c>
      <c r="J18" s="544">
        <v>0</v>
      </c>
      <c r="K18" s="544">
        <v>0</v>
      </c>
      <c r="L18" s="544">
        <v>0</v>
      </c>
      <c r="M18" s="544">
        <v>0</v>
      </c>
      <c r="N18" s="542">
        <v>0</v>
      </c>
      <c r="O18" s="545">
        <v>0</v>
      </c>
      <c r="P18" s="546">
        <v>0</v>
      </c>
      <c r="Q18" s="546">
        <v>0</v>
      </c>
      <c r="R18" s="546">
        <v>0</v>
      </c>
      <c r="S18" s="546">
        <v>0</v>
      </c>
      <c r="T18" s="546">
        <v>0</v>
      </c>
      <c r="U18" s="546">
        <v>0</v>
      </c>
      <c r="V18" s="546">
        <v>0</v>
      </c>
      <c r="W18" s="546">
        <v>0</v>
      </c>
      <c r="X18" s="546">
        <v>0</v>
      </c>
      <c r="Y18" s="546">
        <v>0</v>
      </c>
      <c r="Z18" s="546">
        <v>1</v>
      </c>
      <c r="AA18" s="547">
        <v>1</v>
      </c>
    </row>
    <row r="19" spans="1:27" s="12" customFormat="1" ht="20.100000000000001" customHeight="1">
      <c r="A19" s="246" t="s">
        <v>75</v>
      </c>
      <c r="B19" s="542">
        <f t="shared" si="0"/>
        <v>0</v>
      </c>
      <c r="C19" s="542">
        <f t="shared" si="0"/>
        <v>0</v>
      </c>
      <c r="D19" s="543">
        <v>0</v>
      </c>
      <c r="E19" s="544">
        <v>0</v>
      </c>
      <c r="F19" s="542">
        <v>0</v>
      </c>
      <c r="G19" s="542">
        <v>0</v>
      </c>
      <c r="H19" s="542">
        <v>0</v>
      </c>
      <c r="I19" s="544">
        <v>0</v>
      </c>
      <c r="J19" s="544">
        <v>0</v>
      </c>
      <c r="K19" s="544">
        <v>0</v>
      </c>
      <c r="L19" s="544">
        <v>0</v>
      </c>
      <c r="M19" s="544">
        <v>0</v>
      </c>
      <c r="N19" s="542">
        <v>0</v>
      </c>
      <c r="O19" s="545">
        <v>0</v>
      </c>
      <c r="P19" s="546">
        <v>0</v>
      </c>
      <c r="Q19" s="546">
        <v>0</v>
      </c>
      <c r="R19" s="546">
        <v>0</v>
      </c>
      <c r="S19" s="546">
        <v>0</v>
      </c>
      <c r="T19" s="546">
        <v>0</v>
      </c>
      <c r="U19" s="546">
        <v>0</v>
      </c>
      <c r="V19" s="546">
        <v>0</v>
      </c>
      <c r="W19" s="546">
        <v>0</v>
      </c>
      <c r="X19" s="546">
        <v>0</v>
      </c>
      <c r="Y19" s="546">
        <v>0</v>
      </c>
      <c r="Z19" s="546">
        <v>1</v>
      </c>
      <c r="AA19" s="547">
        <v>1</v>
      </c>
    </row>
    <row r="20" spans="1:27" s="12" customFormat="1" ht="20.100000000000001" customHeight="1">
      <c r="A20" s="246" t="s">
        <v>77</v>
      </c>
      <c r="B20" s="542">
        <f t="shared" si="0"/>
        <v>3</v>
      </c>
      <c r="C20" s="542">
        <f t="shared" si="0"/>
        <v>0</v>
      </c>
      <c r="D20" s="543">
        <v>0</v>
      </c>
      <c r="E20" s="544">
        <v>0</v>
      </c>
      <c r="F20" s="542">
        <v>0</v>
      </c>
      <c r="G20" s="542">
        <v>0</v>
      </c>
      <c r="H20" s="544">
        <v>1</v>
      </c>
      <c r="I20" s="544">
        <v>0</v>
      </c>
      <c r="J20" s="544">
        <v>0</v>
      </c>
      <c r="K20" s="544">
        <v>0</v>
      </c>
      <c r="L20" s="544">
        <v>0</v>
      </c>
      <c r="M20" s="544">
        <v>0</v>
      </c>
      <c r="N20" s="542">
        <v>1</v>
      </c>
      <c r="O20" s="545">
        <v>0</v>
      </c>
      <c r="P20" s="546">
        <v>0</v>
      </c>
      <c r="Q20" s="546">
        <v>0</v>
      </c>
      <c r="R20" s="546">
        <v>1</v>
      </c>
      <c r="S20" s="546">
        <v>0</v>
      </c>
      <c r="T20" s="546">
        <v>0</v>
      </c>
      <c r="U20" s="546">
        <v>0</v>
      </c>
      <c r="V20" s="546">
        <v>0</v>
      </c>
      <c r="W20" s="546">
        <v>0</v>
      </c>
      <c r="X20" s="546">
        <v>0</v>
      </c>
      <c r="Y20" s="546">
        <v>0</v>
      </c>
      <c r="Z20" s="546">
        <v>1</v>
      </c>
      <c r="AA20" s="547">
        <v>2</v>
      </c>
    </row>
    <row r="21" spans="1:27" s="12" customFormat="1" ht="20.100000000000001" customHeight="1">
      <c r="A21" s="246" t="s">
        <v>15</v>
      </c>
      <c r="B21" s="542">
        <f t="shared" si="0"/>
        <v>0</v>
      </c>
      <c r="C21" s="542">
        <f t="shared" si="0"/>
        <v>0</v>
      </c>
      <c r="D21" s="543">
        <v>0</v>
      </c>
      <c r="E21" s="544">
        <v>0</v>
      </c>
      <c r="F21" s="542">
        <v>0</v>
      </c>
      <c r="G21" s="542">
        <v>0</v>
      </c>
      <c r="H21" s="544">
        <v>0</v>
      </c>
      <c r="I21" s="544">
        <v>0</v>
      </c>
      <c r="J21" s="544">
        <v>0</v>
      </c>
      <c r="K21" s="544">
        <v>0</v>
      </c>
      <c r="L21" s="544">
        <v>0</v>
      </c>
      <c r="M21" s="544">
        <v>0</v>
      </c>
      <c r="N21" s="542">
        <v>0</v>
      </c>
      <c r="O21" s="545">
        <v>0</v>
      </c>
      <c r="P21" s="546">
        <v>0</v>
      </c>
      <c r="Q21" s="546">
        <v>0</v>
      </c>
      <c r="R21" s="546">
        <v>0</v>
      </c>
      <c r="S21" s="546">
        <v>0</v>
      </c>
      <c r="T21" s="546">
        <v>0</v>
      </c>
      <c r="U21" s="546">
        <v>0</v>
      </c>
      <c r="V21" s="546">
        <v>0</v>
      </c>
      <c r="W21" s="546">
        <v>0</v>
      </c>
      <c r="X21" s="546">
        <v>0</v>
      </c>
      <c r="Y21" s="546">
        <v>0</v>
      </c>
      <c r="Z21" s="546">
        <v>1</v>
      </c>
      <c r="AA21" s="547">
        <v>2</v>
      </c>
    </row>
    <row r="22" spans="1:27" s="12" customFormat="1" ht="20.100000000000001" customHeight="1">
      <c r="A22" s="246" t="s">
        <v>84</v>
      </c>
      <c r="B22" s="542">
        <f t="shared" si="0"/>
        <v>0</v>
      </c>
      <c r="C22" s="542">
        <f t="shared" si="0"/>
        <v>0</v>
      </c>
      <c r="D22" s="543">
        <v>0</v>
      </c>
      <c r="E22" s="544">
        <v>0</v>
      </c>
      <c r="F22" s="542">
        <v>0</v>
      </c>
      <c r="G22" s="542">
        <v>0</v>
      </c>
      <c r="H22" s="544">
        <v>0</v>
      </c>
      <c r="I22" s="544">
        <v>0</v>
      </c>
      <c r="J22" s="544">
        <v>0</v>
      </c>
      <c r="K22" s="544">
        <v>0</v>
      </c>
      <c r="L22" s="544">
        <v>0</v>
      </c>
      <c r="M22" s="544">
        <v>0</v>
      </c>
      <c r="N22" s="542">
        <v>0</v>
      </c>
      <c r="O22" s="545">
        <v>0</v>
      </c>
      <c r="P22" s="546">
        <v>0</v>
      </c>
      <c r="Q22" s="546">
        <v>0</v>
      </c>
      <c r="R22" s="546">
        <v>0</v>
      </c>
      <c r="S22" s="546">
        <v>0</v>
      </c>
      <c r="T22" s="546">
        <v>0</v>
      </c>
      <c r="U22" s="546">
        <v>0</v>
      </c>
      <c r="V22" s="546">
        <v>0</v>
      </c>
      <c r="W22" s="546">
        <v>0</v>
      </c>
      <c r="X22" s="546">
        <v>0</v>
      </c>
      <c r="Y22" s="546">
        <v>0</v>
      </c>
      <c r="Z22" s="546">
        <v>1</v>
      </c>
      <c r="AA22" s="547">
        <v>2</v>
      </c>
    </row>
    <row r="23" spans="1:27" s="12" customFormat="1" ht="20.100000000000001" customHeight="1">
      <c r="A23" s="246" t="s">
        <v>85</v>
      </c>
      <c r="B23" s="542">
        <f t="shared" si="0"/>
        <v>0</v>
      </c>
      <c r="C23" s="542">
        <f t="shared" si="0"/>
        <v>0</v>
      </c>
      <c r="D23" s="543">
        <v>0</v>
      </c>
      <c r="E23" s="544">
        <v>0</v>
      </c>
      <c r="F23" s="542">
        <v>0</v>
      </c>
      <c r="G23" s="542">
        <v>0</v>
      </c>
      <c r="H23" s="544">
        <v>0</v>
      </c>
      <c r="I23" s="544">
        <v>0</v>
      </c>
      <c r="J23" s="544">
        <v>0</v>
      </c>
      <c r="K23" s="544">
        <v>0</v>
      </c>
      <c r="L23" s="544">
        <v>0</v>
      </c>
      <c r="M23" s="544">
        <v>0</v>
      </c>
      <c r="N23" s="542">
        <v>0</v>
      </c>
      <c r="O23" s="545">
        <v>0</v>
      </c>
      <c r="P23" s="546">
        <v>0</v>
      </c>
      <c r="Q23" s="546">
        <v>0</v>
      </c>
      <c r="R23" s="546">
        <v>0</v>
      </c>
      <c r="S23" s="546">
        <v>0</v>
      </c>
      <c r="T23" s="546">
        <v>0</v>
      </c>
      <c r="U23" s="546">
        <v>0</v>
      </c>
      <c r="V23" s="546">
        <v>0</v>
      </c>
      <c r="W23" s="546">
        <v>0</v>
      </c>
      <c r="X23" s="546">
        <v>0</v>
      </c>
      <c r="Y23" s="546">
        <v>0</v>
      </c>
      <c r="Z23" s="546">
        <v>1</v>
      </c>
      <c r="AA23" s="547">
        <v>1</v>
      </c>
    </row>
    <row r="24" spans="1:27" s="12" customFormat="1" ht="20.100000000000001" customHeight="1">
      <c r="A24" s="246" t="s">
        <v>79</v>
      </c>
      <c r="B24" s="542">
        <f t="shared" si="0"/>
        <v>11</v>
      </c>
      <c r="C24" s="542">
        <f t="shared" si="0"/>
        <v>0</v>
      </c>
      <c r="D24" s="543">
        <v>0</v>
      </c>
      <c r="E24" s="544">
        <v>0</v>
      </c>
      <c r="F24" s="542">
        <v>0</v>
      </c>
      <c r="G24" s="542">
        <v>0</v>
      </c>
      <c r="H24" s="544">
        <v>6</v>
      </c>
      <c r="I24" s="544">
        <v>0</v>
      </c>
      <c r="J24" s="544">
        <v>0</v>
      </c>
      <c r="K24" s="544">
        <v>0</v>
      </c>
      <c r="L24" s="544">
        <v>0</v>
      </c>
      <c r="M24" s="544">
        <v>0</v>
      </c>
      <c r="N24" s="544">
        <v>3</v>
      </c>
      <c r="O24" s="545">
        <v>0</v>
      </c>
      <c r="P24" s="546">
        <v>0</v>
      </c>
      <c r="Q24" s="546">
        <v>0</v>
      </c>
      <c r="R24" s="546">
        <v>2</v>
      </c>
      <c r="S24" s="546">
        <v>0</v>
      </c>
      <c r="T24" s="546">
        <v>0</v>
      </c>
      <c r="U24" s="546">
        <v>0</v>
      </c>
      <c r="V24" s="546">
        <v>0</v>
      </c>
      <c r="W24" s="546">
        <v>0</v>
      </c>
      <c r="X24" s="546">
        <v>0</v>
      </c>
      <c r="Y24" s="546">
        <v>0</v>
      </c>
      <c r="Z24" s="546">
        <v>1</v>
      </c>
      <c r="AA24" s="547">
        <v>1</v>
      </c>
    </row>
    <row r="25" spans="1:27" s="12" customFormat="1" ht="20.100000000000001" customHeight="1">
      <c r="A25" s="246" t="s">
        <v>78</v>
      </c>
      <c r="B25" s="542">
        <f t="shared" si="0"/>
        <v>2</v>
      </c>
      <c r="C25" s="542">
        <f t="shared" si="0"/>
        <v>0</v>
      </c>
      <c r="D25" s="543">
        <v>0</v>
      </c>
      <c r="E25" s="544">
        <v>0</v>
      </c>
      <c r="F25" s="542">
        <v>0</v>
      </c>
      <c r="G25" s="542">
        <v>0</v>
      </c>
      <c r="H25" s="544">
        <v>0</v>
      </c>
      <c r="I25" s="544">
        <v>0</v>
      </c>
      <c r="J25" s="544">
        <v>0</v>
      </c>
      <c r="K25" s="544">
        <v>0</v>
      </c>
      <c r="L25" s="544">
        <v>0</v>
      </c>
      <c r="M25" s="544">
        <v>0</v>
      </c>
      <c r="N25" s="544">
        <v>0</v>
      </c>
      <c r="O25" s="545">
        <v>0</v>
      </c>
      <c r="P25" s="546">
        <v>0</v>
      </c>
      <c r="Q25" s="546">
        <v>0</v>
      </c>
      <c r="R25" s="546">
        <v>0</v>
      </c>
      <c r="S25" s="546">
        <v>0</v>
      </c>
      <c r="T25" s="546">
        <v>0</v>
      </c>
      <c r="U25" s="546">
        <v>0</v>
      </c>
      <c r="V25" s="546">
        <v>2</v>
      </c>
      <c r="W25" s="546">
        <v>0</v>
      </c>
      <c r="X25" s="546">
        <v>0</v>
      </c>
      <c r="Y25" s="546">
        <v>0</v>
      </c>
      <c r="Z25" s="546">
        <v>1</v>
      </c>
      <c r="AA25" s="547">
        <v>1</v>
      </c>
    </row>
    <row r="26" spans="1:27" s="12" customFormat="1" ht="20.100000000000001" customHeight="1">
      <c r="A26" s="246" t="s">
        <v>86</v>
      </c>
      <c r="B26" s="542">
        <f t="shared" si="0"/>
        <v>1</v>
      </c>
      <c r="C26" s="542">
        <f t="shared" si="0"/>
        <v>146</v>
      </c>
      <c r="D26" s="543">
        <v>0</v>
      </c>
      <c r="E26" s="544">
        <v>0</v>
      </c>
      <c r="F26" s="542">
        <v>0</v>
      </c>
      <c r="G26" s="542">
        <v>0</v>
      </c>
      <c r="H26" s="544">
        <v>0</v>
      </c>
      <c r="I26" s="544">
        <v>0</v>
      </c>
      <c r="J26" s="544">
        <v>0</v>
      </c>
      <c r="K26" s="544">
        <v>0</v>
      </c>
      <c r="L26" s="544">
        <v>1</v>
      </c>
      <c r="M26" s="544">
        <v>146</v>
      </c>
      <c r="N26" s="544">
        <v>0</v>
      </c>
      <c r="O26" s="545">
        <v>0</v>
      </c>
      <c r="P26" s="546">
        <v>0</v>
      </c>
      <c r="Q26" s="546">
        <v>0</v>
      </c>
      <c r="R26" s="546">
        <v>0</v>
      </c>
      <c r="S26" s="546">
        <v>0</v>
      </c>
      <c r="T26" s="546">
        <v>0</v>
      </c>
      <c r="U26" s="546">
        <v>0</v>
      </c>
      <c r="V26" s="546">
        <v>0</v>
      </c>
      <c r="W26" s="546">
        <v>0</v>
      </c>
      <c r="X26" s="546">
        <v>0</v>
      </c>
      <c r="Y26" s="546">
        <v>0</v>
      </c>
      <c r="Z26" s="546">
        <v>0</v>
      </c>
      <c r="AA26" s="547">
        <v>2</v>
      </c>
    </row>
    <row r="27" spans="1:27" s="12" customFormat="1" ht="20.100000000000001" customHeight="1">
      <c r="A27" s="246" t="s">
        <v>74</v>
      </c>
      <c r="B27" s="542">
        <f t="shared" si="0"/>
        <v>0</v>
      </c>
      <c r="C27" s="542">
        <f t="shared" si="0"/>
        <v>0</v>
      </c>
      <c r="D27" s="543">
        <v>0</v>
      </c>
      <c r="E27" s="544">
        <v>0</v>
      </c>
      <c r="F27" s="542">
        <v>0</v>
      </c>
      <c r="G27" s="542">
        <v>0</v>
      </c>
      <c r="H27" s="544">
        <v>0</v>
      </c>
      <c r="I27" s="544">
        <v>0</v>
      </c>
      <c r="J27" s="544">
        <v>0</v>
      </c>
      <c r="K27" s="544">
        <v>0</v>
      </c>
      <c r="L27" s="544">
        <v>0</v>
      </c>
      <c r="M27" s="544">
        <v>0</v>
      </c>
      <c r="N27" s="544">
        <v>0</v>
      </c>
      <c r="O27" s="545">
        <v>0</v>
      </c>
      <c r="P27" s="546">
        <v>0</v>
      </c>
      <c r="Q27" s="546">
        <v>0</v>
      </c>
      <c r="R27" s="546">
        <v>0</v>
      </c>
      <c r="S27" s="546">
        <v>0</v>
      </c>
      <c r="T27" s="546">
        <v>0</v>
      </c>
      <c r="U27" s="546">
        <v>0</v>
      </c>
      <c r="V27" s="546">
        <v>0</v>
      </c>
      <c r="W27" s="546">
        <v>0</v>
      </c>
      <c r="X27" s="546">
        <v>0</v>
      </c>
      <c r="Y27" s="546">
        <v>0</v>
      </c>
      <c r="Z27" s="546">
        <v>0</v>
      </c>
      <c r="AA27" s="547">
        <v>2</v>
      </c>
    </row>
    <row r="28" spans="1:27" s="12" customFormat="1" ht="20.100000000000001" customHeight="1">
      <c r="A28" s="14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48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48"/>
    </row>
    <row r="29" spans="1:27" s="12" customFormat="1" ht="15.95" customHeight="1">
      <c r="A29" s="27" t="s">
        <v>226</v>
      </c>
      <c r="I29" s="190"/>
      <c r="Z29" s="190"/>
    </row>
    <row r="30" spans="1:27" ht="15.95" customHeight="1">
      <c r="A30" s="24" t="s">
        <v>45</v>
      </c>
      <c r="B30" s="66"/>
      <c r="C30" s="66"/>
      <c r="D30" s="66"/>
      <c r="E30" s="66"/>
      <c r="F30" s="66"/>
      <c r="G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</sheetData>
  <mergeCells count="32">
    <mergeCell ref="A8:A9"/>
    <mergeCell ref="H3:O3"/>
    <mergeCell ref="H7:I7"/>
    <mergeCell ref="N6:O6"/>
    <mergeCell ref="J6:K6"/>
    <mergeCell ref="J7:K7"/>
    <mergeCell ref="B7:C7"/>
    <mergeCell ref="B6:C6"/>
    <mergeCell ref="D7:E7"/>
    <mergeCell ref="D6:E6"/>
    <mergeCell ref="F6:G6"/>
    <mergeCell ref="F7:G7"/>
    <mergeCell ref="A3:G3"/>
    <mergeCell ref="N7:O7"/>
    <mergeCell ref="H6:I6"/>
    <mergeCell ref="L6:M6"/>
    <mergeCell ref="A6:A7"/>
    <mergeCell ref="X3:AA3"/>
    <mergeCell ref="P3:W3"/>
    <mergeCell ref="Z6:Z7"/>
    <mergeCell ref="AA6:AA7"/>
    <mergeCell ref="P7:Q7"/>
    <mergeCell ref="X6:X7"/>
    <mergeCell ref="V7:W7"/>
    <mergeCell ref="R6:S6"/>
    <mergeCell ref="T7:U7"/>
    <mergeCell ref="T6:U6"/>
    <mergeCell ref="V6:W6"/>
    <mergeCell ref="Y6:Y7"/>
    <mergeCell ref="R7:S7"/>
    <mergeCell ref="P6:Q6"/>
    <mergeCell ref="L7:M7"/>
  </mergeCells>
  <phoneticPr fontId="28" type="noConversion"/>
  <pageMargins left="0.59041666984558105" right="0.59041666984558105" top="0.59041666984558105" bottom="0.59041666984558105" header="0" footer="0"/>
  <pageSetup paperSize="9" scale="48" orientation="portrait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>
    <tabColor rgb="FF333399"/>
  </sheetPr>
  <dimension ref="A1:N41"/>
  <sheetViews>
    <sheetView showGridLines="0" view="pageBreakPreview" zoomScale="90" zoomScaleNormal="100" zoomScaleSheetLayoutView="90" workbookViewId="0">
      <selection activeCell="A3" sqref="A3:M3"/>
    </sheetView>
  </sheetViews>
  <sheetFormatPr defaultColWidth="8.88671875" defaultRowHeight="13.5"/>
  <cols>
    <col min="1" max="8" width="10.77734375" style="2" customWidth="1"/>
    <col min="9" max="9" width="10.77734375" style="4" customWidth="1"/>
    <col min="10" max="14" width="10.77734375" style="2" customWidth="1"/>
    <col min="15" max="16384" width="8.88671875" style="2"/>
  </cols>
  <sheetData>
    <row r="1" spans="1:14" ht="20.100000000000001" customHeight="1">
      <c r="A1" s="3" t="s">
        <v>209</v>
      </c>
      <c r="M1" s="25" t="s">
        <v>212</v>
      </c>
    </row>
    <row r="2" spans="1:14" ht="20.100000000000001" customHeight="1"/>
    <row r="3" spans="1:14" s="57" customFormat="1" ht="20.100000000000001" customHeight="1">
      <c r="A3" s="642" t="s">
        <v>205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</row>
    <row r="4" spans="1:14" s="57" customFormat="1" ht="20.100000000000001" customHeight="1">
      <c r="A4" s="642" t="s">
        <v>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</row>
    <row r="5" spans="1:14" ht="15.95" customHeight="1">
      <c r="A5" s="385" t="s">
        <v>66</v>
      </c>
      <c r="M5" s="29" t="s">
        <v>36</v>
      </c>
    </row>
    <row r="6" spans="1:14" ht="20.100000000000001" customHeight="1">
      <c r="A6" s="658" t="s">
        <v>22</v>
      </c>
      <c r="B6" s="695" t="s">
        <v>203</v>
      </c>
      <c r="C6" s="693"/>
      <c r="D6" s="693"/>
      <c r="E6" s="647"/>
      <c r="F6" s="695" t="s">
        <v>207</v>
      </c>
      <c r="G6" s="655"/>
      <c r="H6" s="655"/>
      <c r="I6" s="655"/>
      <c r="J6" s="695" t="s">
        <v>73</v>
      </c>
      <c r="K6" s="655"/>
      <c r="L6" s="655"/>
      <c r="M6" s="655"/>
    </row>
    <row r="7" spans="1:14" ht="20.100000000000001" customHeight="1">
      <c r="A7" s="659"/>
      <c r="B7" s="668"/>
      <c r="C7" s="751"/>
      <c r="D7" s="751"/>
      <c r="E7" s="669"/>
      <c r="F7" s="662"/>
      <c r="G7" s="678"/>
      <c r="H7" s="678"/>
      <c r="I7" s="678"/>
      <c r="J7" s="662"/>
      <c r="K7" s="678"/>
      <c r="L7" s="678"/>
      <c r="M7" s="678"/>
    </row>
    <row r="8" spans="1:14" s="81" customFormat="1" ht="20.100000000000001" customHeight="1">
      <c r="A8" s="656" t="s">
        <v>88</v>
      </c>
      <c r="B8" s="701" t="s">
        <v>82</v>
      </c>
      <c r="C8" s="696" t="s">
        <v>16</v>
      </c>
      <c r="D8" s="697"/>
      <c r="E8" s="701" t="s">
        <v>19</v>
      </c>
      <c r="F8" s="660" t="s">
        <v>82</v>
      </c>
      <c r="G8" s="696" t="s">
        <v>16</v>
      </c>
      <c r="H8" s="697"/>
      <c r="I8" s="680" t="s">
        <v>19</v>
      </c>
      <c r="J8" s="701" t="s">
        <v>82</v>
      </c>
      <c r="K8" s="696" t="s">
        <v>16</v>
      </c>
      <c r="L8" s="697"/>
      <c r="M8" s="701" t="s">
        <v>19</v>
      </c>
      <c r="N8" s="148"/>
    </row>
    <row r="9" spans="1:14" s="81" customFormat="1" ht="20.100000000000001" customHeight="1">
      <c r="A9" s="656"/>
      <c r="B9" s="660"/>
      <c r="C9" s="696" t="s">
        <v>210</v>
      </c>
      <c r="D9" s="697"/>
      <c r="E9" s="660"/>
      <c r="F9" s="660"/>
      <c r="G9" s="696" t="s">
        <v>210</v>
      </c>
      <c r="H9" s="697"/>
      <c r="I9" s="696"/>
      <c r="J9" s="660"/>
      <c r="K9" s="696" t="s">
        <v>210</v>
      </c>
      <c r="L9" s="697"/>
      <c r="M9" s="660"/>
      <c r="N9" s="148"/>
    </row>
    <row r="10" spans="1:14" s="81" customFormat="1" ht="20.100000000000001" customHeight="1">
      <c r="A10" s="656"/>
      <c r="B10" s="375" t="s">
        <v>67</v>
      </c>
      <c r="C10" s="384" t="s">
        <v>83</v>
      </c>
      <c r="D10" s="384" t="s">
        <v>80</v>
      </c>
      <c r="E10" s="660" t="s">
        <v>26</v>
      </c>
      <c r="F10" s="375" t="s">
        <v>67</v>
      </c>
      <c r="G10" s="384" t="s">
        <v>83</v>
      </c>
      <c r="H10" s="384" t="s">
        <v>80</v>
      </c>
      <c r="I10" s="696" t="s">
        <v>26</v>
      </c>
      <c r="J10" s="375" t="s">
        <v>67</v>
      </c>
      <c r="K10" s="384" t="s">
        <v>83</v>
      </c>
      <c r="L10" s="384" t="s">
        <v>80</v>
      </c>
      <c r="M10" s="660" t="s">
        <v>26</v>
      </c>
      <c r="N10" s="148"/>
    </row>
    <row r="11" spans="1:14" s="81" customFormat="1" ht="20.100000000000001" customHeight="1">
      <c r="A11" s="657"/>
      <c r="B11" s="376" t="s">
        <v>208</v>
      </c>
      <c r="C11" s="376" t="s">
        <v>23</v>
      </c>
      <c r="D11" s="376" t="s">
        <v>14</v>
      </c>
      <c r="E11" s="661"/>
      <c r="F11" s="376" t="s">
        <v>208</v>
      </c>
      <c r="G11" s="376" t="s">
        <v>23</v>
      </c>
      <c r="H11" s="376" t="s">
        <v>14</v>
      </c>
      <c r="I11" s="645"/>
      <c r="J11" s="376" t="s">
        <v>208</v>
      </c>
      <c r="K11" s="376" t="s">
        <v>23</v>
      </c>
      <c r="L11" s="376" t="s">
        <v>14</v>
      </c>
      <c r="M11" s="661"/>
      <c r="N11" s="148"/>
    </row>
    <row r="12" spans="1:14" ht="20.100000000000001" customHeight="1">
      <c r="A12" s="116"/>
      <c r="B12" s="41"/>
    </row>
    <row r="13" spans="1:14" s="43" customFormat="1" ht="20.100000000000001" customHeight="1">
      <c r="A13" s="11">
        <v>2017</v>
      </c>
      <c r="B13" s="343">
        <v>10</v>
      </c>
      <c r="C13" s="118">
        <v>289</v>
      </c>
      <c r="D13" s="118">
        <v>236</v>
      </c>
      <c r="E13" s="118">
        <v>180</v>
      </c>
      <c r="F13" s="118">
        <v>10</v>
      </c>
      <c r="G13" s="118">
        <v>289</v>
      </c>
      <c r="H13" s="118">
        <v>236</v>
      </c>
      <c r="I13" s="118">
        <v>180</v>
      </c>
      <c r="J13" s="118">
        <v>0</v>
      </c>
      <c r="K13" s="118">
        <v>0</v>
      </c>
      <c r="L13" s="118">
        <v>0</v>
      </c>
      <c r="M13" s="118">
        <v>0</v>
      </c>
    </row>
    <row r="14" spans="1:14" s="43" customFormat="1" ht="20.100000000000001" customHeight="1">
      <c r="A14" s="11">
        <v>2018</v>
      </c>
      <c r="B14" s="343">
        <v>10</v>
      </c>
      <c r="C14" s="118">
        <v>294</v>
      </c>
      <c r="D14" s="118">
        <v>259</v>
      </c>
      <c r="E14" s="118">
        <v>167</v>
      </c>
      <c r="F14" s="118">
        <v>10</v>
      </c>
      <c r="G14" s="118">
        <v>294</v>
      </c>
      <c r="H14" s="118">
        <v>259</v>
      </c>
      <c r="I14" s="118">
        <v>167</v>
      </c>
      <c r="J14" s="118">
        <v>0</v>
      </c>
      <c r="K14" s="118">
        <v>0</v>
      </c>
      <c r="L14" s="118">
        <v>0</v>
      </c>
      <c r="M14" s="118">
        <v>0</v>
      </c>
    </row>
    <row r="15" spans="1:14" s="43" customFormat="1" ht="20.100000000000001" customHeight="1">
      <c r="A15" s="11">
        <v>2019</v>
      </c>
      <c r="B15" s="343">
        <v>10</v>
      </c>
      <c r="C15" s="118">
        <v>285</v>
      </c>
      <c r="D15" s="118">
        <v>216</v>
      </c>
      <c r="E15" s="118">
        <v>200</v>
      </c>
      <c r="F15" s="118">
        <v>10</v>
      </c>
      <c r="G15" s="118">
        <v>285</v>
      </c>
      <c r="H15" s="118">
        <v>216</v>
      </c>
      <c r="I15" s="118">
        <v>200</v>
      </c>
      <c r="J15" s="118">
        <v>0</v>
      </c>
      <c r="K15" s="118">
        <v>0</v>
      </c>
      <c r="L15" s="118">
        <v>0</v>
      </c>
      <c r="M15" s="118">
        <v>0</v>
      </c>
    </row>
    <row r="16" spans="1:14" s="43" customFormat="1" ht="20.100000000000001" customHeight="1">
      <c r="A16" s="11">
        <v>2020</v>
      </c>
      <c r="B16" s="343">
        <v>11</v>
      </c>
      <c r="C16" s="118">
        <v>345</v>
      </c>
      <c r="D16" s="118">
        <v>310</v>
      </c>
      <c r="E16" s="118">
        <v>210</v>
      </c>
      <c r="F16" s="118">
        <v>7</v>
      </c>
      <c r="G16" s="118">
        <v>313</v>
      </c>
      <c r="H16" s="118">
        <v>292</v>
      </c>
      <c r="I16" s="118">
        <v>196</v>
      </c>
      <c r="J16" s="118">
        <v>4</v>
      </c>
      <c r="K16" s="118">
        <v>32</v>
      </c>
      <c r="L16" s="118">
        <v>18</v>
      </c>
      <c r="M16" s="118">
        <v>14</v>
      </c>
    </row>
    <row r="17" spans="1:13" s="43" customFormat="1" ht="20.100000000000001" customHeight="1">
      <c r="A17" s="157">
        <v>2021</v>
      </c>
      <c r="B17" s="450">
        <v>10</v>
      </c>
      <c r="C17" s="293">
        <v>338</v>
      </c>
      <c r="D17" s="293">
        <v>259</v>
      </c>
      <c r="E17" s="293">
        <v>185</v>
      </c>
      <c r="F17" s="293">
        <v>7</v>
      </c>
      <c r="G17" s="293">
        <v>313</v>
      </c>
      <c r="H17" s="293">
        <v>250</v>
      </c>
      <c r="I17" s="293">
        <v>175</v>
      </c>
      <c r="J17" s="293">
        <v>3</v>
      </c>
      <c r="K17" s="293">
        <v>25</v>
      </c>
      <c r="L17" s="293">
        <v>9</v>
      </c>
      <c r="M17" s="293">
        <v>10</v>
      </c>
    </row>
    <row r="18" spans="1:13" ht="20.100000000000001" customHeight="1">
      <c r="A18" s="11"/>
      <c r="B18" s="343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</row>
    <row r="19" spans="1:13" ht="20.100000000000001" customHeight="1">
      <c r="A19" s="245" t="s">
        <v>76</v>
      </c>
      <c r="B19" s="451">
        <v>3</v>
      </c>
      <c r="C19" s="447">
        <f>SUM(G19,K19)</f>
        <v>149</v>
      </c>
      <c r="D19" s="447">
        <f>SUM(H19,L19)</f>
        <v>145</v>
      </c>
      <c r="E19" s="447">
        <f>SUM(I19,M19)</f>
        <v>104</v>
      </c>
      <c r="F19" s="610">
        <v>3</v>
      </c>
      <c r="G19" s="610">
        <v>149</v>
      </c>
      <c r="H19" s="610">
        <v>145</v>
      </c>
      <c r="I19" s="610">
        <v>104</v>
      </c>
      <c r="J19" s="611">
        <v>0</v>
      </c>
      <c r="K19" s="611">
        <v>0</v>
      </c>
      <c r="L19" s="611">
        <v>0</v>
      </c>
      <c r="M19" s="611">
        <v>0</v>
      </c>
    </row>
    <row r="20" spans="1:13" ht="20.100000000000001" customHeight="1">
      <c r="A20" s="245" t="s">
        <v>87</v>
      </c>
      <c r="B20" s="451">
        <v>0</v>
      </c>
      <c r="C20" s="447">
        <f t="shared" ref="C20:E29" si="0">SUM(G20,K20)</f>
        <v>0</v>
      </c>
      <c r="D20" s="447">
        <f t="shared" si="0"/>
        <v>0</v>
      </c>
      <c r="E20" s="447">
        <f t="shared" si="0"/>
        <v>0</v>
      </c>
      <c r="F20" s="612">
        <v>0</v>
      </c>
      <c r="G20" s="612">
        <v>0</v>
      </c>
      <c r="H20" s="612">
        <v>0</v>
      </c>
      <c r="I20" s="612">
        <v>0</v>
      </c>
      <c r="J20" s="611">
        <v>0</v>
      </c>
      <c r="K20" s="611">
        <v>0</v>
      </c>
      <c r="L20" s="611">
        <v>0</v>
      </c>
      <c r="M20" s="611">
        <v>0</v>
      </c>
    </row>
    <row r="21" spans="1:13" ht="20.100000000000001" customHeight="1">
      <c r="A21" s="245" t="s">
        <v>75</v>
      </c>
      <c r="B21" s="451">
        <v>2</v>
      </c>
      <c r="C21" s="447">
        <f t="shared" si="0"/>
        <v>57</v>
      </c>
      <c r="D21" s="447">
        <f t="shared" si="0"/>
        <v>0</v>
      </c>
      <c r="E21" s="447">
        <f t="shared" si="0"/>
        <v>0</v>
      </c>
      <c r="F21" s="610">
        <v>1</v>
      </c>
      <c r="G21" s="610">
        <v>48</v>
      </c>
      <c r="H21" s="610">
        <v>0</v>
      </c>
      <c r="I21" s="610">
        <v>0</v>
      </c>
      <c r="J21" s="611">
        <v>1</v>
      </c>
      <c r="K21" s="637">
        <v>9</v>
      </c>
      <c r="L21" s="611">
        <v>0</v>
      </c>
      <c r="M21" s="611">
        <v>0</v>
      </c>
    </row>
    <row r="22" spans="1:13" ht="20.100000000000001" customHeight="1">
      <c r="A22" s="245" t="s">
        <v>77</v>
      </c>
      <c r="B22" s="451">
        <v>1</v>
      </c>
      <c r="C22" s="447">
        <f t="shared" si="0"/>
        <v>58</v>
      </c>
      <c r="D22" s="447">
        <f t="shared" si="0"/>
        <v>51</v>
      </c>
      <c r="E22" s="447">
        <f t="shared" si="0"/>
        <v>35</v>
      </c>
      <c r="F22" s="610">
        <v>1</v>
      </c>
      <c r="G22" s="610">
        <v>58</v>
      </c>
      <c r="H22" s="610">
        <v>51</v>
      </c>
      <c r="I22" s="610">
        <v>35</v>
      </c>
      <c r="J22" s="611">
        <v>0</v>
      </c>
      <c r="K22" s="611">
        <v>0</v>
      </c>
      <c r="L22" s="611">
        <v>0</v>
      </c>
      <c r="M22" s="611">
        <v>0</v>
      </c>
    </row>
    <row r="23" spans="1:13" ht="20.100000000000001" customHeight="1">
      <c r="A23" s="245" t="s">
        <v>15</v>
      </c>
      <c r="B23" s="451">
        <v>0</v>
      </c>
      <c r="C23" s="447">
        <f t="shared" si="0"/>
        <v>0</v>
      </c>
      <c r="D23" s="447">
        <f t="shared" si="0"/>
        <v>0</v>
      </c>
      <c r="E23" s="447">
        <f t="shared" si="0"/>
        <v>0</v>
      </c>
      <c r="F23" s="612">
        <v>0</v>
      </c>
      <c r="G23" s="612">
        <v>0</v>
      </c>
      <c r="H23" s="612">
        <v>0</v>
      </c>
      <c r="I23" s="612">
        <v>0</v>
      </c>
      <c r="J23" s="611">
        <v>0</v>
      </c>
      <c r="K23" s="611">
        <v>0</v>
      </c>
      <c r="L23" s="611">
        <v>0</v>
      </c>
      <c r="M23" s="611">
        <v>0</v>
      </c>
    </row>
    <row r="24" spans="1:13" ht="20.100000000000001" customHeight="1">
      <c r="A24" s="245" t="s">
        <v>84</v>
      </c>
      <c r="B24" s="451">
        <v>2</v>
      </c>
      <c r="C24" s="447">
        <f t="shared" si="0"/>
        <v>16</v>
      </c>
      <c r="D24" s="447">
        <f t="shared" si="0"/>
        <v>9</v>
      </c>
      <c r="E24" s="447">
        <f t="shared" si="0"/>
        <v>10</v>
      </c>
      <c r="F24" s="611">
        <v>0</v>
      </c>
      <c r="G24" s="611">
        <v>0</v>
      </c>
      <c r="H24" s="611">
        <v>0</v>
      </c>
      <c r="I24" s="611">
        <v>0</v>
      </c>
      <c r="J24" s="611">
        <v>2</v>
      </c>
      <c r="K24" s="611">
        <v>16</v>
      </c>
      <c r="L24" s="611">
        <v>9</v>
      </c>
      <c r="M24" s="611">
        <v>10</v>
      </c>
    </row>
    <row r="25" spans="1:13" ht="20.100000000000001" customHeight="1">
      <c r="A25" s="245" t="s">
        <v>85</v>
      </c>
      <c r="B25" s="451">
        <v>0</v>
      </c>
      <c r="C25" s="447">
        <f t="shared" si="0"/>
        <v>0</v>
      </c>
      <c r="D25" s="447">
        <f t="shared" si="0"/>
        <v>0</v>
      </c>
      <c r="E25" s="447">
        <f t="shared" si="0"/>
        <v>0</v>
      </c>
      <c r="F25" s="611">
        <v>0</v>
      </c>
      <c r="G25" s="611">
        <v>0</v>
      </c>
      <c r="H25" s="611">
        <v>0</v>
      </c>
      <c r="I25" s="611">
        <v>0</v>
      </c>
      <c r="J25" s="611">
        <v>0</v>
      </c>
      <c r="K25" s="611">
        <v>0</v>
      </c>
      <c r="L25" s="611">
        <v>0</v>
      </c>
      <c r="M25" s="611">
        <v>0</v>
      </c>
    </row>
    <row r="26" spans="1:13" ht="20.100000000000001" customHeight="1">
      <c r="A26" s="245" t="s">
        <v>79</v>
      </c>
      <c r="B26" s="451">
        <v>1</v>
      </c>
      <c r="C26" s="447">
        <f t="shared" si="0"/>
        <v>29</v>
      </c>
      <c r="D26" s="447">
        <f t="shared" si="0"/>
        <v>26</v>
      </c>
      <c r="E26" s="447">
        <f t="shared" si="0"/>
        <v>20</v>
      </c>
      <c r="F26" s="610">
        <v>1</v>
      </c>
      <c r="G26" s="610">
        <v>29</v>
      </c>
      <c r="H26" s="610">
        <v>26</v>
      </c>
      <c r="I26" s="610">
        <v>20</v>
      </c>
      <c r="J26" s="611">
        <v>0</v>
      </c>
      <c r="K26" s="611">
        <v>0</v>
      </c>
      <c r="L26" s="611">
        <v>0</v>
      </c>
      <c r="M26" s="611">
        <v>0</v>
      </c>
    </row>
    <row r="27" spans="1:13" ht="20.100000000000001" customHeight="1">
      <c r="A27" s="245" t="s">
        <v>78</v>
      </c>
      <c r="B27" s="451">
        <v>0</v>
      </c>
      <c r="C27" s="447">
        <f t="shared" si="0"/>
        <v>0</v>
      </c>
      <c r="D27" s="447">
        <f t="shared" si="0"/>
        <v>0</v>
      </c>
      <c r="E27" s="447">
        <f t="shared" si="0"/>
        <v>0</v>
      </c>
      <c r="F27" s="611">
        <v>0</v>
      </c>
      <c r="G27" s="611">
        <v>0</v>
      </c>
      <c r="H27" s="611">
        <v>0</v>
      </c>
      <c r="I27" s="611">
        <v>0</v>
      </c>
      <c r="J27" s="611">
        <v>0</v>
      </c>
      <c r="K27" s="611">
        <v>0</v>
      </c>
      <c r="L27" s="611">
        <v>0</v>
      </c>
      <c r="M27" s="611">
        <v>0</v>
      </c>
    </row>
    <row r="28" spans="1:13" ht="20.100000000000001" customHeight="1">
      <c r="A28" s="245" t="s">
        <v>86</v>
      </c>
      <c r="B28" s="451">
        <v>1</v>
      </c>
      <c r="C28" s="447">
        <f t="shared" si="0"/>
        <v>29</v>
      </c>
      <c r="D28" s="447">
        <f t="shared" si="0"/>
        <v>28</v>
      </c>
      <c r="E28" s="447">
        <f t="shared" si="0"/>
        <v>16</v>
      </c>
      <c r="F28" s="612">
        <v>1</v>
      </c>
      <c r="G28" s="612">
        <v>29</v>
      </c>
      <c r="H28" s="612">
        <v>28</v>
      </c>
      <c r="I28" s="612">
        <v>16</v>
      </c>
      <c r="J28" s="611">
        <v>0</v>
      </c>
      <c r="K28" s="611">
        <v>0</v>
      </c>
      <c r="L28" s="611">
        <v>0</v>
      </c>
      <c r="M28" s="611">
        <v>0</v>
      </c>
    </row>
    <row r="29" spans="1:13" ht="20.100000000000001" customHeight="1">
      <c r="A29" s="245" t="s">
        <v>74</v>
      </c>
      <c r="B29" s="451">
        <v>0</v>
      </c>
      <c r="C29" s="447">
        <f t="shared" si="0"/>
        <v>0</v>
      </c>
      <c r="D29" s="447">
        <f t="shared" si="0"/>
        <v>0</v>
      </c>
      <c r="E29" s="447">
        <f t="shared" si="0"/>
        <v>0</v>
      </c>
      <c r="F29" s="611">
        <v>0</v>
      </c>
      <c r="G29" s="611">
        <v>0</v>
      </c>
      <c r="H29" s="611">
        <v>0</v>
      </c>
      <c r="I29" s="611">
        <v>0</v>
      </c>
      <c r="J29" s="611">
        <v>0</v>
      </c>
      <c r="K29" s="611">
        <v>0</v>
      </c>
      <c r="L29" s="611">
        <v>0</v>
      </c>
      <c r="M29" s="611">
        <v>0</v>
      </c>
    </row>
    <row r="30" spans="1:13" ht="20.100000000000001" customHeight="1">
      <c r="A30" s="137"/>
      <c r="B30" s="54"/>
      <c r="C30" s="51"/>
      <c r="D30" s="51"/>
      <c r="E30" s="51"/>
      <c r="F30" s="613"/>
      <c r="G30" s="613"/>
      <c r="H30" s="613"/>
      <c r="I30" s="613"/>
      <c r="J30" s="613"/>
      <c r="K30" s="613"/>
      <c r="L30" s="613"/>
      <c r="M30" s="613"/>
    </row>
    <row r="31" spans="1:13" ht="15.95" customHeight="1">
      <c r="A31" s="386" t="s">
        <v>68</v>
      </c>
    </row>
    <row r="33" spans="1:1">
      <c r="A33" s="99"/>
    </row>
    <row r="34" spans="1:1">
      <c r="A34" s="99"/>
    </row>
    <row r="35" spans="1:1">
      <c r="A35" s="99"/>
    </row>
    <row r="36" spans="1:1">
      <c r="A36" s="99"/>
    </row>
    <row r="37" spans="1:1">
      <c r="A37" s="99"/>
    </row>
    <row r="38" spans="1:1">
      <c r="A38" s="99"/>
    </row>
    <row r="39" spans="1:1">
      <c r="A39" s="99"/>
    </row>
    <row r="40" spans="1:1">
      <c r="A40" s="99"/>
    </row>
    <row r="41" spans="1:1">
      <c r="A41" s="99"/>
    </row>
  </sheetData>
  <mergeCells count="22">
    <mergeCell ref="A3:M3"/>
    <mergeCell ref="C9:D9"/>
    <mergeCell ref="G9:H9"/>
    <mergeCell ref="E10:E11"/>
    <mergeCell ref="A6:A7"/>
    <mergeCell ref="B6:E7"/>
    <mergeCell ref="A4:M4"/>
    <mergeCell ref="F6:I7"/>
    <mergeCell ref="J6:M7"/>
    <mergeCell ref="I10:I11"/>
    <mergeCell ref="M10:M11"/>
    <mergeCell ref="I8:I9"/>
    <mergeCell ref="J8:J9"/>
    <mergeCell ref="K8:L8"/>
    <mergeCell ref="M8:M9"/>
    <mergeCell ref="K9:L9"/>
    <mergeCell ref="G8:H8"/>
    <mergeCell ref="A8:A11"/>
    <mergeCell ref="B8:B9"/>
    <mergeCell ref="C8:D8"/>
    <mergeCell ref="E8:E9"/>
    <mergeCell ref="F8:F9"/>
  </mergeCells>
  <phoneticPr fontId="28" type="noConversion"/>
  <pageMargins left="0.59041666984558105" right="0.59041666984558105" top="0.23597222566604614" bottom="0.19666667282581329" header="0" footer="0"/>
  <pageSetup paperSize="9" scale="56" fitToWidth="0" orientation="portrait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">
    <tabColor rgb="FF333399"/>
  </sheetPr>
  <dimension ref="A1:Y32"/>
  <sheetViews>
    <sheetView showGridLines="0" view="pageBreakPreview" zoomScale="80" zoomScaleNormal="100" zoomScaleSheetLayoutView="80" workbookViewId="0">
      <selection activeCell="A3" sqref="A3:M3"/>
    </sheetView>
  </sheetViews>
  <sheetFormatPr defaultColWidth="8.88671875" defaultRowHeight="13.5"/>
  <cols>
    <col min="1" max="1" width="10.77734375" style="2" customWidth="1"/>
    <col min="2" max="25" width="9.77734375" style="2" customWidth="1"/>
    <col min="26" max="26" width="10.77734375" style="2" customWidth="1"/>
    <col min="27" max="16384" width="8.88671875" style="2"/>
  </cols>
  <sheetData>
    <row r="1" spans="1:25" ht="20.100000000000001" customHeight="1">
      <c r="A1" s="3" t="s">
        <v>209</v>
      </c>
      <c r="M1" s="25" t="s">
        <v>212</v>
      </c>
    </row>
    <row r="2" spans="1:25" ht="20.100000000000001" customHeight="1"/>
    <row r="3" spans="1:25" s="57" customFormat="1" ht="25.5">
      <c r="A3" s="642" t="s">
        <v>206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s="57" customFormat="1" ht="20.100000000000001" customHeight="1">
      <c r="A4" s="642" t="s">
        <v>51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5"/>
      <c r="O4" s="5"/>
      <c r="P4" s="5"/>
      <c r="Q4" s="5"/>
      <c r="R4" s="5"/>
      <c r="S4" s="5"/>
      <c r="T4" s="5"/>
      <c r="U4" s="5"/>
      <c r="V4" s="372"/>
      <c r="W4" s="372"/>
      <c r="X4" s="372"/>
      <c r="Y4" s="372"/>
    </row>
    <row r="5" spans="1:25" s="24" customFormat="1" ht="20.100000000000001" customHeight="1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0" t="s">
        <v>36</v>
      </c>
      <c r="N5" s="58"/>
      <c r="O5" s="58"/>
      <c r="P5" s="58"/>
      <c r="Q5" s="58"/>
      <c r="R5" s="58"/>
      <c r="S5" s="58"/>
      <c r="T5" s="58"/>
      <c r="V5" s="386"/>
      <c r="W5" s="386"/>
      <c r="X5" s="386"/>
    </row>
    <row r="6" spans="1:25" s="12" customFormat="1" ht="20.100000000000001" customHeight="1">
      <c r="A6" s="640" t="s">
        <v>22</v>
      </c>
      <c r="B6" s="693" t="s">
        <v>17</v>
      </c>
      <c r="C6" s="693"/>
      <c r="D6" s="693"/>
      <c r="E6" s="647"/>
      <c r="F6" s="695" t="s">
        <v>18</v>
      </c>
      <c r="G6" s="693"/>
      <c r="H6" s="693"/>
      <c r="I6" s="693"/>
      <c r="J6" s="695" t="s">
        <v>65</v>
      </c>
      <c r="K6" s="693"/>
      <c r="L6" s="693"/>
      <c r="M6" s="647"/>
      <c r="N6" s="695" t="s">
        <v>21</v>
      </c>
      <c r="O6" s="693"/>
      <c r="P6" s="693"/>
      <c r="Q6" s="647"/>
      <c r="R6" s="695" t="s">
        <v>24</v>
      </c>
      <c r="S6" s="693"/>
      <c r="T6" s="693"/>
      <c r="U6" s="647"/>
      <c r="V6" s="695" t="s">
        <v>25</v>
      </c>
      <c r="W6" s="693"/>
      <c r="X6" s="693"/>
      <c r="Y6" s="647"/>
    </row>
    <row r="7" spans="1:25" s="12" customFormat="1" ht="20.100000000000001" customHeight="1">
      <c r="A7" s="641"/>
      <c r="B7" s="751" t="s">
        <v>13</v>
      </c>
      <c r="C7" s="751"/>
      <c r="D7" s="751"/>
      <c r="E7" s="669"/>
      <c r="F7" s="668" t="s">
        <v>211</v>
      </c>
      <c r="G7" s="751"/>
      <c r="H7" s="751"/>
      <c r="I7" s="751"/>
      <c r="J7" s="668" t="s">
        <v>221</v>
      </c>
      <c r="K7" s="751"/>
      <c r="L7" s="751"/>
      <c r="M7" s="669"/>
      <c r="N7" s="668" t="s">
        <v>37</v>
      </c>
      <c r="O7" s="751"/>
      <c r="P7" s="751"/>
      <c r="Q7" s="669"/>
      <c r="R7" s="668" t="s">
        <v>204</v>
      </c>
      <c r="S7" s="751"/>
      <c r="T7" s="751"/>
      <c r="U7" s="669"/>
      <c r="V7" s="668" t="s">
        <v>7</v>
      </c>
      <c r="W7" s="751"/>
      <c r="X7" s="751"/>
      <c r="Y7" s="669"/>
    </row>
    <row r="8" spans="1:25" s="109" customFormat="1" ht="20.100000000000001" customHeight="1">
      <c r="A8" s="641"/>
      <c r="B8" s="683" t="s">
        <v>82</v>
      </c>
      <c r="C8" s="681" t="s">
        <v>12</v>
      </c>
      <c r="D8" s="681"/>
      <c r="E8" s="747" t="s">
        <v>19</v>
      </c>
      <c r="F8" s="701" t="s">
        <v>82</v>
      </c>
      <c r="G8" s="681" t="s">
        <v>12</v>
      </c>
      <c r="H8" s="681"/>
      <c r="I8" s="747" t="s">
        <v>19</v>
      </c>
      <c r="J8" s="701" t="s">
        <v>82</v>
      </c>
      <c r="K8" s="680" t="s">
        <v>12</v>
      </c>
      <c r="L8" s="683"/>
      <c r="M8" s="747" t="s">
        <v>19</v>
      </c>
      <c r="N8" s="701" t="s">
        <v>82</v>
      </c>
      <c r="O8" s="680" t="s">
        <v>12</v>
      </c>
      <c r="P8" s="683"/>
      <c r="Q8" s="747" t="s">
        <v>19</v>
      </c>
      <c r="R8" s="701" t="s">
        <v>82</v>
      </c>
      <c r="S8" s="680" t="s">
        <v>12</v>
      </c>
      <c r="T8" s="683"/>
      <c r="U8" s="747" t="s">
        <v>19</v>
      </c>
      <c r="V8" s="701" t="s">
        <v>82</v>
      </c>
      <c r="W8" s="680" t="s">
        <v>12</v>
      </c>
      <c r="X8" s="683"/>
      <c r="Y8" s="747" t="s">
        <v>19</v>
      </c>
    </row>
    <row r="9" spans="1:25" s="109" customFormat="1" ht="20.100000000000001" customHeight="1">
      <c r="A9" s="641" t="s">
        <v>88</v>
      </c>
      <c r="B9" s="697"/>
      <c r="C9" s="645" t="s">
        <v>20</v>
      </c>
      <c r="D9" s="646"/>
      <c r="E9" s="652"/>
      <c r="F9" s="660"/>
      <c r="G9" s="645" t="s">
        <v>20</v>
      </c>
      <c r="H9" s="646"/>
      <c r="I9" s="652"/>
      <c r="J9" s="660"/>
      <c r="K9" s="654" t="s">
        <v>20</v>
      </c>
      <c r="L9" s="654"/>
      <c r="M9" s="652"/>
      <c r="N9" s="660"/>
      <c r="O9" s="654" t="s">
        <v>20</v>
      </c>
      <c r="P9" s="654"/>
      <c r="Q9" s="652"/>
      <c r="R9" s="660"/>
      <c r="S9" s="654" t="s">
        <v>20</v>
      </c>
      <c r="T9" s="654"/>
      <c r="U9" s="652"/>
      <c r="V9" s="660"/>
      <c r="W9" s="654" t="s">
        <v>20</v>
      </c>
      <c r="X9" s="654"/>
      <c r="Y9" s="652"/>
    </row>
    <row r="10" spans="1:25" s="109" customFormat="1" ht="20.100000000000001" customHeight="1">
      <c r="A10" s="641"/>
      <c r="B10" s="697" t="s">
        <v>81</v>
      </c>
      <c r="C10" s="76" t="s">
        <v>83</v>
      </c>
      <c r="D10" s="74" t="s">
        <v>80</v>
      </c>
      <c r="E10" s="660" t="s">
        <v>26</v>
      </c>
      <c r="F10" s="660" t="s">
        <v>81</v>
      </c>
      <c r="G10" s="76" t="s">
        <v>83</v>
      </c>
      <c r="H10" s="74" t="s">
        <v>80</v>
      </c>
      <c r="I10" s="660" t="s">
        <v>26</v>
      </c>
      <c r="J10" s="660" t="s">
        <v>81</v>
      </c>
      <c r="K10" s="74" t="s">
        <v>83</v>
      </c>
      <c r="L10" s="75" t="s">
        <v>80</v>
      </c>
      <c r="M10" s="660" t="s">
        <v>26</v>
      </c>
      <c r="N10" s="660" t="s">
        <v>81</v>
      </c>
      <c r="O10" s="74" t="s">
        <v>83</v>
      </c>
      <c r="P10" s="75" t="s">
        <v>80</v>
      </c>
      <c r="Q10" s="660" t="s">
        <v>26</v>
      </c>
      <c r="R10" s="660" t="s">
        <v>81</v>
      </c>
      <c r="S10" s="76" t="s">
        <v>83</v>
      </c>
      <c r="T10" s="74" t="s">
        <v>80</v>
      </c>
      <c r="U10" s="660" t="s">
        <v>26</v>
      </c>
      <c r="V10" s="660" t="s">
        <v>81</v>
      </c>
      <c r="W10" s="382" t="s">
        <v>83</v>
      </c>
      <c r="X10" s="384" t="s">
        <v>80</v>
      </c>
      <c r="Y10" s="660" t="s">
        <v>26</v>
      </c>
    </row>
    <row r="11" spans="1:25" s="109" customFormat="1" ht="20.100000000000001" customHeight="1">
      <c r="A11" s="653"/>
      <c r="B11" s="646"/>
      <c r="C11" s="92" t="s">
        <v>23</v>
      </c>
      <c r="D11" s="82" t="s">
        <v>14</v>
      </c>
      <c r="E11" s="661"/>
      <c r="F11" s="661"/>
      <c r="G11" s="92" t="s">
        <v>23</v>
      </c>
      <c r="H11" s="82" t="s">
        <v>14</v>
      </c>
      <c r="I11" s="661"/>
      <c r="J11" s="661"/>
      <c r="K11" s="36" t="s">
        <v>23</v>
      </c>
      <c r="L11" s="92" t="s">
        <v>14</v>
      </c>
      <c r="M11" s="661"/>
      <c r="N11" s="661"/>
      <c r="O11" s="92" t="s">
        <v>23</v>
      </c>
      <c r="P11" s="82" t="s">
        <v>14</v>
      </c>
      <c r="Q11" s="661"/>
      <c r="R11" s="661"/>
      <c r="S11" s="92" t="s">
        <v>23</v>
      </c>
      <c r="T11" s="82" t="s">
        <v>14</v>
      </c>
      <c r="U11" s="661"/>
      <c r="V11" s="661"/>
      <c r="W11" s="374" t="s">
        <v>23</v>
      </c>
      <c r="X11" s="373" t="s">
        <v>14</v>
      </c>
      <c r="Y11" s="661"/>
    </row>
    <row r="12" spans="1:25" ht="20.100000000000001" customHeight="1">
      <c r="A12" s="88"/>
      <c r="U12" s="4"/>
      <c r="V12" s="116"/>
      <c r="W12" s="116"/>
      <c r="X12" s="116"/>
      <c r="Y12" s="116"/>
    </row>
    <row r="13" spans="1:25" s="43" customFormat="1" ht="20.100000000000001" customHeight="1">
      <c r="A13" s="86">
        <v>2017</v>
      </c>
      <c r="B13" s="118">
        <v>5</v>
      </c>
      <c r="C13" s="118">
        <v>94</v>
      </c>
      <c r="D13" s="118">
        <v>60</v>
      </c>
      <c r="E13" s="118">
        <v>50</v>
      </c>
      <c r="F13" s="118">
        <v>0</v>
      </c>
      <c r="G13" s="118">
        <v>0</v>
      </c>
      <c r="H13" s="118">
        <v>0</v>
      </c>
      <c r="I13" s="118">
        <v>0</v>
      </c>
      <c r="J13" s="118">
        <v>5</v>
      </c>
      <c r="K13" s="118">
        <v>94</v>
      </c>
      <c r="L13" s="118">
        <v>60</v>
      </c>
      <c r="M13" s="118">
        <v>50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</row>
    <row r="14" spans="1:25" s="43" customFormat="1" ht="20.100000000000001" customHeight="1">
      <c r="A14" s="86">
        <v>2018</v>
      </c>
      <c r="B14" s="118">
        <v>6</v>
      </c>
      <c r="C14" s="118">
        <v>187</v>
      </c>
      <c r="D14" s="118">
        <v>156</v>
      </c>
      <c r="E14" s="118">
        <v>50</v>
      </c>
      <c r="F14" s="118">
        <v>1</v>
      </c>
      <c r="G14" s="118">
        <v>0</v>
      </c>
      <c r="H14" s="118">
        <v>0</v>
      </c>
      <c r="I14" s="118">
        <v>0</v>
      </c>
      <c r="J14" s="118">
        <v>6</v>
      </c>
      <c r="K14" s="118">
        <v>187</v>
      </c>
      <c r="L14" s="118">
        <v>156</v>
      </c>
      <c r="M14" s="118">
        <v>50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</row>
    <row r="15" spans="1:25" s="361" customFormat="1" ht="20.100000000000001" customHeight="1">
      <c r="A15" s="86">
        <v>2019</v>
      </c>
      <c r="B15" s="118">
        <v>7</v>
      </c>
      <c r="C15" s="118">
        <v>184</v>
      </c>
      <c r="D15" s="118">
        <v>146</v>
      </c>
      <c r="E15" s="118">
        <v>48</v>
      </c>
      <c r="F15" s="118">
        <v>1</v>
      </c>
      <c r="G15" s="118">
        <v>0</v>
      </c>
      <c r="H15" s="118">
        <v>0</v>
      </c>
      <c r="I15" s="118">
        <v>0</v>
      </c>
      <c r="J15" s="118">
        <v>6</v>
      </c>
      <c r="K15" s="118">
        <v>184</v>
      </c>
      <c r="L15" s="118">
        <v>146</v>
      </c>
      <c r="M15" s="118">
        <v>48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</row>
    <row r="16" spans="1:25" s="361" customFormat="1" ht="20.100000000000001" customHeight="1">
      <c r="A16" s="86">
        <v>2020</v>
      </c>
      <c r="B16" s="118">
        <v>7</v>
      </c>
      <c r="C16" s="118">
        <v>211</v>
      </c>
      <c r="D16" s="118">
        <v>182</v>
      </c>
      <c r="E16" s="118">
        <v>69</v>
      </c>
      <c r="F16" s="118">
        <v>1</v>
      </c>
      <c r="G16" s="118">
        <v>0</v>
      </c>
      <c r="H16" s="118">
        <v>0</v>
      </c>
      <c r="I16" s="118">
        <v>0</v>
      </c>
      <c r="J16" s="118">
        <v>6</v>
      </c>
      <c r="K16" s="118">
        <v>211</v>
      </c>
      <c r="L16" s="118">
        <v>182</v>
      </c>
      <c r="M16" s="118">
        <v>69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</row>
    <row r="17" spans="1:25" s="87" customFormat="1" ht="20.100000000000001" customHeight="1">
      <c r="A17" s="249">
        <v>2021</v>
      </c>
      <c r="B17" s="293">
        <v>14</v>
      </c>
      <c r="C17" s="293">
        <v>266</v>
      </c>
      <c r="D17" s="293">
        <v>488</v>
      </c>
      <c r="E17" s="293">
        <v>152</v>
      </c>
      <c r="F17" s="293">
        <v>3</v>
      </c>
      <c r="G17" s="293">
        <v>0</v>
      </c>
      <c r="H17" s="293">
        <v>119</v>
      </c>
      <c r="I17" s="293">
        <v>59</v>
      </c>
      <c r="J17" s="293">
        <v>7</v>
      </c>
      <c r="K17" s="293">
        <v>266</v>
      </c>
      <c r="L17" s="293">
        <v>199</v>
      </c>
      <c r="M17" s="293">
        <v>79</v>
      </c>
      <c r="N17" s="293">
        <v>0</v>
      </c>
      <c r="O17" s="293">
        <v>0</v>
      </c>
      <c r="P17" s="293">
        <v>0</v>
      </c>
      <c r="Q17" s="293">
        <v>0</v>
      </c>
      <c r="R17" s="293">
        <v>4</v>
      </c>
      <c r="S17" s="293">
        <v>0</v>
      </c>
      <c r="T17" s="293">
        <v>170</v>
      </c>
      <c r="U17" s="293">
        <v>14</v>
      </c>
      <c r="V17" s="293">
        <v>0</v>
      </c>
      <c r="W17" s="293">
        <v>0</v>
      </c>
      <c r="X17" s="293">
        <v>0</v>
      </c>
      <c r="Y17" s="293">
        <v>0</v>
      </c>
    </row>
    <row r="18" spans="1:25" ht="20.100000000000001" customHeight="1">
      <c r="A18" s="88"/>
      <c r="B18" s="454"/>
      <c r="C18" s="454"/>
      <c r="D18" s="454"/>
      <c r="E18" s="454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5"/>
      <c r="V18" s="455"/>
      <c r="W18" s="455"/>
      <c r="X18" s="455"/>
      <c r="Y18" s="455"/>
    </row>
    <row r="19" spans="1:25" ht="20.100000000000001" customHeight="1">
      <c r="A19" s="246" t="s">
        <v>76</v>
      </c>
      <c r="B19" s="614">
        <f>SUM(F19,J19,R19)</f>
        <v>4</v>
      </c>
      <c r="C19" s="614">
        <f>SUM(G19,K19,S19)</f>
        <v>85</v>
      </c>
      <c r="D19" s="614">
        <f>SUM(H19,L19,T19)</f>
        <v>85</v>
      </c>
      <c r="E19" s="614">
        <f>SUM(I19,M19,Q19,U19)</f>
        <v>32</v>
      </c>
      <c r="F19" s="614">
        <v>1</v>
      </c>
      <c r="G19" s="614">
        <v>0</v>
      </c>
      <c r="H19" s="614">
        <v>0</v>
      </c>
      <c r="I19" s="614">
        <v>0</v>
      </c>
      <c r="J19" s="614">
        <v>2</v>
      </c>
      <c r="K19" s="614">
        <v>85</v>
      </c>
      <c r="L19" s="614">
        <v>67</v>
      </c>
      <c r="M19" s="614">
        <v>25</v>
      </c>
      <c r="N19" s="614">
        <v>0</v>
      </c>
      <c r="O19" s="614">
        <v>0</v>
      </c>
      <c r="P19" s="614">
        <v>0</v>
      </c>
      <c r="Q19" s="614">
        <v>0</v>
      </c>
      <c r="R19" s="614">
        <v>1</v>
      </c>
      <c r="S19" s="614">
        <v>0</v>
      </c>
      <c r="T19" s="614">
        <v>18</v>
      </c>
      <c r="U19" s="614">
        <v>7</v>
      </c>
      <c r="V19" s="614">
        <v>0</v>
      </c>
      <c r="W19" s="614">
        <v>0</v>
      </c>
      <c r="X19" s="614">
        <v>0</v>
      </c>
      <c r="Y19" s="614">
        <v>0</v>
      </c>
    </row>
    <row r="20" spans="1:25" ht="20.100000000000001" customHeight="1">
      <c r="A20" s="246" t="s">
        <v>87</v>
      </c>
      <c r="B20" s="614">
        <f t="shared" ref="B20:D29" si="0">SUM(F20,J20,R20)</f>
        <v>0</v>
      </c>
      <c r="C20" s="614">
        <f t="shared" si="0"/>
        <v>0</v>
      </c>
      <c r="D20" s="614">
        <f t="shared" si="0"/>
        <v>0</v>
      </c>
      <c r="E20" s="614">
        <f t="shared" ref="E20:E29" si="1">SUM(I20,M20,Q20,U20)</f>
        <v>0</v>
      </c>
      <c r="F20" s="614">
        <v>0</v>
      </c>
      <c r="G20" s="614">
        <v>0</v>
      </c>
      <c r="H20" s="614">
        <v>0</v>
      </c>
      <c r="I20" s="614">
        <v>0</v>
      </c>
      <c r="J20" s="614">
        <v>0</v>
      </c>
      <c r="K20" s="614">
        <v>0</v>
      </c>
      <c r="L20" s="614">
        <v>0</v>
      </c>
      <c r="M20" s="614">
        <v>0</v>
      </c>
      <c r="N20" s="614">
        <v>0</v>
      </c>
      <c r="O20" s="614">
        <v>0</v>
      </c>
      <c r="P20" s="614">
        <v>0</v>
      </c>
      <c r="Q20" s="614">
        <v>0</v>
      </c>
      <c r="R20" s="614">
        <v>0</v>
      </c>
      <c r="S20" s="614">
        <v>0</v>
      </c>
      <c r="T20" s="614">
        <v>0</v>
      </c>
      <c r="U20" s="614">
        <v>0</v>
      </c>
      <c r="V20" s="614">
        <v>0</v>
      </c>
      <c r="W20" s="614">
        <v>0</v>
      </c>
      <c r="X20" s="614">
        <v>0</v>
      </c>
      <c r="Y20" s="614">
        <v>0</v>
      </c>
    </row>
    <row r="21" spans="1:25" ht="20.100000000000001" customHeight="1">
      <c r="A21" s="246" t="s">
        <v>75</v>
      </c>
      <c r="B21" s="614">
        <f t="shared" si="0"/>
        <v>1</v>
      </c>
      <c r="C21" s="614">
        <f t="shared" si="0"/>
        <v>15</v>
      </c>
      <c r="D21" s="614">
        <f t="shared" si="0"/>
        <v>14</v>
      </c>
      <c r="E21" s="614">
        <f t="shared" si="1"/>
        <v>6</v>
      </c>
      <c r="F21" s="614">
        <v>0</v>
      </c>
      <c r="G21" s="614">
        <v>0</v>
      </c>
      <c r="H21" s="614">
        <v>0</v>
      </c>
      <c r="I21" s="614">
        <v>0</v>
      </c>
      <c r="J21" s="614">
        <v>1</v>
      </c>
      <c r="K21" s="614">
        <v>15</v>
      </c>
      <c r="L21" s="614">
        <v>14</v>
      </c>
      <c r="M21" s="614">
        <v>6</v>
      </c>
      <c r="N21" s="614">
        <v>0</v>
      </c>
      <c r="O21" s="614">
        <v>0</v>
      </c>
      <c r="P21" s="614">
        <v>0</v>
      </c>
      <c r="Q21" s="614">
        <v>0</v>
      </c>
      <c r="R21" s="614">
        <v>0</v>
      </c>
      <c r="S21" s="614">
        <v>0</v>
      </c>
      <c r="T21" s="614">
        <v>0</v>
      </c>
      <c r="U21" s="614">
        <v>0</v>
      </c>
      <c r="V21" s="614">
        <v>0</v>
      </c>
      <c r="W21" s="614">
        <v>0</v>
      </c>
      <c r="X21" s="614">
        <v>0</v>
      </c>
      <c r="Y21" s="614">
        <v>0</v>
      </c>
    </row>
    <row r="22" spans="1:25" ht="20.100000000000001" customHeight="1">
      <c r="A22" s="246" t="s">
        <v>77</v>
      </c>
      <c r="B22" s="614">
        <f t="shared" si="0"/>
        <v>0</v>
      </c>
      <c r="C22" s="614">
        <f t="shared" si="0"/>
        <v>0</v>
      </c>
      <c r="D22" s="614">
        <f t="shared" si="0"/>
        <v>0</v>
      </c>
      <c r="E22" s="614">
        <f t="shared" si="1"/>
        <v>0</v>
      </c>
      <c r="F22" s="614">
        <v>0</v>
      </c>
      <c r="G22" s="614">
        <v>0</v>
      </c>
      <c r="H22" s="614">
        <v>0</v>
      </c>
      <c r="I22" s="614">
        <v>0</v>
      </c>
      <c r="J22" s="614">
        <v>0</v>
      </c>
      <c r="K22" s="614">
        <v>0</v>
      </c>
      <c r="L22" s="614">
        <v>0</v>
      </c>
      <c r="M22" s="614">
        <v>0</v>
      </c>
      <c r="N22" s="614">
        <v>0</v>
      </c>
      <c r="O22" s="614">
        <v>0</v>
      </c>
      <c r="P22" s="614">
        <v>0</v>
      </c>
      <c r="Q22" s="614">
        <v>0</v>
      </c>
      <c r="R22" s="614">
        <v>0</v>
      </c>
      <c r="S22" s="614">
        <v>0</v>
      </c>
      <c r="T22" s="614">
        <v>0</v>
      </c>
      <c r="U22" s="614">
        <v>0</v>
      </c>
      <c r="V22" s="614">
        <v>0</v>
      </c>
      <c r="W22" s="614">
        <v>0</v>
      </c>
      <c r="X22" s="614">
        <v>0</v>
      </c>
      <c r="Y22" s="614">
        <v>0</v>
      </c>
    </row>
    <row r="23" spans="1:25" ht="20.100000000000001" customHeight="1">
      <c r="A23" s="246" t="s">
        <v>15</v>
      </c>
      <c r="B23" s="614">
        <f t="shared" si="0"/>
        <v>0</v>
      </c>
      <c r="C23" s="614">
        <f t="shared" si="0"/>
        <v>0</v>
      </c>
      <c r="D23" s="614">
        <f t="shared" si="0"/>
        <v>0</v>
      </c>
      <c r="E23" s="614">
        <f t="shared" si="1"/>
        <v>0</v>
      </c>
      <c r="F23" s="614">
        <v>0</v>
      </c>
      <c r="G23" s="614">
        <v>0</v>
      </c>
      <c r="H23" s="614">
        <v>0</v>
      </c>
      <c r="I23" s="614">
        <v>0</v>
      </c>
      <c r="J23" s="614">
        <v>0</v>
      </c>
      <c r="K23" s="614">
        <v>0</v>
      </c>
      <c r="L23" s="614">
        <v>0</v>
      </c>
      <c r="M23" s="614">
        <v>0</v>
      </c>
      <c r="N23" s="614">
        <v>0</v>
      </c>
      <c r="O23" s="614">
        <v>0</v>
      </c>
      <c r="P23" s="614">
        <v>0</v>
      </c>
      <c r="Q23" s="614">
        <v>0</v>
      </c>
      <c r="R23" s="614">
        <v>0</v>
      </c>
      <c r="S23" s="614">
        <v>0</v>
      </c>
      <c r="T23" s="614">
        <v>0</v>
      </c>
      <c r="U23" s="614">
        <v>0</v>
      </c>
      <c r="V23" s="614">
        <v>0</v>
      </c>
      <c r="W23" s="614">
        <v>0</v>
      </c>
      <c r="X23" s="614">
        <v>0</v>
      </c>
      <c r="Y23" s="614">
        <v>0</v>
      </c>
    </row>
    <row r="24" spans="1:25" ht="20.100000000000001" customHeight="1">
      <c r="A24" s="246" t="s">
        <v>84</v>
      </c>
      <c r="B24" s="614">
        <f t="shared" si="0"/>
        <v>0</v>
      </c>
      <c r="C24" s="614">
        <f t="shared" si="0"/>
        <v>0</v>
      </c>
      <c r="D24" s="614">
        <f t="shared" si="0"/>
        <v>0</v>
      </c>
      <c r="E24" s="614">
        <f t="shared" si="1"/>
        <v>0</v>
      </c>
      <c r="F24" s="614">
        <v>0</v>
      </c>
      <c r="G24" s="614">
        <v>0</v>
      </c>
      <c r="H24" s="614">
        <v>0</v>
      </c>
      <c r="I24" s="614">
        <v>0</v>
      </c>
      <c r="J24" s="614">
        <v>0</v>
      </c>
      <c r="K24" s="614">
        <v>0</v>
      </c>
      <c r="L24" s="614">
        <v>0</v>
      </c>
      <c r="M24" s="614">
        <v>0</v>
      </c>
      <c r="N24" s="614">
        <v>0</v>
      </c>
      <c r="O24" s="614">
        <v>0</v>
      </c>
      <c r="P24" s="614">
        <v>0</v>
      </c>
      <c r="Q24" s="614">
        <v>0</v>
      </c>
      <c r="R24" s="614">
        <v>0</v>
      </c>
      <c r="S24" s="614">
        <v>0</v>
      </c>
      <c r="T24" s="614">
        <v>0</v>
      </c>
      <c r="U24" s="614">
        <v>0</v>
      </c>
      <c r="V24" s="614">
        <v>0</v>
      </c>
      <c r="W24" s="614">
        <v>0</v>
      </c>
      <c r="X24" s="614">
        <v>0</v>
      </c>
      <c r="Y24" s="614">
        <v>0</v>
      </c>
    </row>
    <row r="25" spans="1:25" ht="20.100000000000001" customHeight="1">
      <c r="A25" s="246" t="s">
        <v>85</v>
      </c>
      <c r="B25" s="614">
        <f t="shared" si="0"/>
        <v>0</v>
      </c>
      <c r="C25" s="614">
        <f t="shared" si="0"/>
        <v>0</v>
      </c>
      <c r="D25" s="614">
        <f t="shared" si="0"/>
        <v>0</v>
      </c>
      <c r="E25" s="614">
        <f t="shared" si="1"/>
        <v>0</v>
      </c>
      <c r="F25" s="614">
        <v>0</v>
      </c>
      <c r="G25" s="614">
        <v>0</v>
      </c>
      <c r="H25" s="614">
        <v>0</v>
      </c>
      <c r="I25" s="614">
        <v>0</v>
      </c>
      <c r="J25" s="614">
        <v>0</v>
      </c>
      <c r="K25" s="614">
        <v>0</v>
      </c>
      <c r="L25" s="614">
        <v>0</v>
      </c>
      <c r="M25" s="614">
        <v>0</v>
      </c>
      <c r="N25" s="614">
        <v>0</v>
      </c>
      <c r="O25" s="614">
        <v>0</v>
      </c>
      <c r="P25" s="614">
        <v>0</v>
      </c>
      <c r="Q25" s="614">
        <v>0</v>
      </c>
      <c r="R25" s="614">
        <v>0</v>
      </c>
      <c r="S25" s="614">
        <v>0</v>
      </c>
      <c r="T25" s="614">
        <v>0</v>
      </c>
      <c r="U25" s="614">
        <v>0</v>
      </c>
      <c r="V25" s="614">
        <v>0</v>
      </c>
      <c r="W25" s="614">
        <v>0</v>
      </c>
      <c r="X25" s="614">
        <v>0</v>
      </c>
      <c r="Y25" s="614">
        <v>0</v>
      </c>
    </row>
    <row r="26" spans="1:25" ht="20.100000000000001" customHeight="1">
      <c r="A26" s="246" t="s">
        <v>79</v>
      </c>
      <c r="B26" s="614">
        <f t="shared" si="0"/>
        <v>6</v>
      </c>
      <c r="C26" s="614">
        <f t="shared" si="0"/>
        <v>111</v>
      </c>
      <c r="D26" s="614">
        <f t="shared" si="0"/>
        <v>98</v>
      </c>
      <c r="E26" s="614">
        <f t="shared" si="1"/>
        <v>39</v>
      </c>
      <c r="F26" s="614">
        <v>1</v>
      </c>
      <c r="G26" s="614">
        <v>0</v>
      </c>
      <c r="H26" s="614">
        <v>0</v>
      </c>
      <c r="I26" s="614">
        <v>0</v>
      </c>
      <c r="J26" s="614">
        <v>3</v>
      </c>
      <c r="K26" s="614">
        <v>111</v>
      </c>
      <c r="L26" s="614">
        <v>98</v>
      </c>
      <c r="M26" s="614">
        <v>39</v>
      </c>
      <c r="N26" s="614">
        <v>0</v>
      </c>
      <c r="O26" s="614">
        <v>0</v>
      </c>
      <c r="P26" s="614">
        <v>0</v>
      </c>
      <c r="Q26" s="614">
        <v>0</v>
      </c>
      <c r="R26" s="614">
        <v>2</v>
      </c>
      <c r="S26" s="614">
        <v>0</v>
      </c>
      <c r="T26" s="614">
        <v>0</v>
      </c>
      <c r="U26" s="614">
        <v>0</v>
      </c>
      <c r="V26" s="614">
        <v>0</v>
      </c>
      <c r="W26" s="614">
        <v>0</v>
      </c>
      <c r="X26" s="614">
        <v>0</v>
      </c>
      <c r="Y26" s="614">
        <v>0</v>
      </c>
    </row>
    <row r="27" spans="1:25" ht="20.100000000000001" customHeight="1">
      <c r="A27" s="246" t="s">
        <v>78</v>
      </c>
      <c r="B27" s="614">
        <f t="shared" si="0"/>
        <v>2</v>
      </c>
      <c r="C27" s="614">
        <f t="shared" si="0"/>
        <v>0</v>
      </c>
      <c r="D27" s="614">
        <f t="shared" si="0"/>
        <v>271</v>
      </c>
      <c r="E27" s="614">
        <f t="shared" si="1"/>
        <v>66</v>
      </c>
      <c r="F27" s="614">
        <v>1</v>
      </c>
      <c r="G27" s="614">
        <v>0</v>
      </c>
      <c r="H27" s="614">
        <v>119</v>
      </c>
      <c r="I27" s="614">
        <v>59</v>
      </c>
      <c r="J27" s="614">
        <v>0</v>
      </c>
      <c r="K27" s="614">
        <v>0</v>
      </c>
      <c r="L27" s="614">
        <v>0</v>
      </c>
      <c r="M27" s="614">
        <v>0</v>
      </c>
      <c r="N27" s="614">
        <v>0</v>
      </c>
      <c r="O27" s="614">
        <v>0</v>
      </c>
      <c r="P27" s="614">
        <v>0</v>
      </c>
      <c r="Q27" s="614">
        <v>0</v>
      </c>
      <c r="R27" s="614">
        <v>1</v>
      </c>
      <c r="S27" s="614">
        <v>0</v>
      </c>
      <c r="T27" s="614">
        <v>152</v>
      </c>
      <c r="U27" s="614">
        <v>7</v>
      </c>
      <c r="V27" s="614">
        <v>0</v>
      </c>
      <c r="W27" s="614">
        <v>0</v>
      </c>
      <c r="X27" s="614">
        <v>0</v>
      </c>
      <c r="Y27" s="614">
        <v>0</v>
      </c>
    </row>
    <row r="28" spans="1:25" ht="20.100000000000001" customHeight="1">
      <c r="A28" s="246" t="s">
        <v>86</v>
      </c>
      <c r="B28" s="614">
        <f t="shared" si="0"/>
        <v>0</v>
      </c>
      <c r="C28" s="614">
        <f t="shared" si="0"/>
        <v>0</v>
      </c>
      <c r="D28" s="614">
        <f t="shared" si="0"/>
        <v>0</v>
      </c>
      <c r="E28" s="614">
        <f t="shared" si="1"/>
        <v>0</v>
      </c>
      <c r="F28" s="614">
        <v>0</v>
      </c>
      <c r="G28" s="614">
        <v>0</v>
      </c>
      <c r="H28" s="614">
        <v>0</v>
      </c>
      <c r="I28" s="614">
        <v>0</v>
      </c>
      <c r="J28" s="614">
        <v>0</v>
      </c>
      <c r="K28" s="614">
        <v>0</v>
      </c>
      <c r="L28" s="614">
        <v>0</v>
      </c>
      <c r="M28" s="614">
        <v>0</v>
      </c>
      <c r="N28" s="614">
        <v>0</v>
      </c>
      <c r="O28" s="614">
        <v>0</v>
      </c>
      <c r="P28" s="614">
        <v>0</v>
      </c>
      <c r="Q28" s="614">
        <v>0</v>
      </c>
      <c r="R28" s="614">
        <v>0</v>
      </c>
      <c r="S28" s="614">
        <v>0</v>
      </c>
      <c r="T28" s="614">
        <v>0</v>
      </c>
      <c r="U28" s="614">
        <v>0</v>
      </c>
      <c r="V28" s="614">
        <v>0</v>
      </c>
      <c r="W28" s="614">
        <v>0</v>
      </c>
      <c r="X28" s="614">
        <v>0</v>
      </c>
      <c r="Y28" s="614">
        <v>0</v>
      </c>
    </row>
    <row r="29" spans="1:25" ht="20.100000000000001" customHeight="1">
      <c r="A29" s="246" t="s">
        <v>74</v>
      </c>
      <c r="B29" s="614">
        <f t="shared" si="0"/>
        <v>1</v>
      </c>
      <c r="C29" s="614">
        <f t="shared" si="0"/>
        <v>55</v>
      </c>
      <c r="D29" s="614">
        <f t="shared" si="0"/>
        <v>20</v>
      </c>
      <c r="E29" s="614">
        <f t="shared" si="1"/>
        <v>9</v>
      </c>
      <c r="F29" s="614">
        <v>0</v>
      </c>
      <c r="G29" s="614">
        <v>0</v>
      </c>
      <c r="H29" s="614">
        <v>0</v>
      </c>
      <c r="I29" s="614">
        <v>0</v>
      </c>
      <c r="J29" s="614">
        <v>1</v>
      </c>
      <c r="K29" s="614">
        <v>55</v>
      </c>
      <c r="L29" s="614">
        <v>20</v>
      </c>
      <c r="M29" s="614">
        <v>9</v>
      </c>
      <c r="N29" s="614">
        <v>0</v>
      </c>
      <c r="O29" s="614">
        <v>0</v>
      </c>
      <c r="P29" s="614">
        <v>0</v>
      </c>
      <c r="Q29" s="614">
        <v>0</v>
      </c>
      <c r="R29" s="614">
        <v>0</v>
      </c>
      <c r="S29" s="614">
        <v>0</v>
      </c>
      <c r="T29" s="614">
        <v>0</v>
      </c>
      <c r="U29" s="614">
        <v>0</v>
      </c>
      <c r="V29" s="614">
        <v>0</v>
      </c>
      <c r="W29" s="614">
        <v>0</v>
      </c>
      <c r="X29" s="614">
        <v>0</v>
      </c>
      <c r="Y29" s="614">
        <v>0</v>
      </c>
    </row>
    <row r="30" spans="1:25" ht="20.100000000000001" customHeight="1">
      <c r="A30" s="138"/>
      <c r="B30" s="51"/>
      <c r="C30" s="4"/>
      <c r="D30" s="4"/>
      <c r="E30" s="4"/>
      <c r="F30" s="4"/>
      <c r="G30" s="4"/>
      <c r="H30" s="4"/>
      <c r="I30" s="4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9"/>
      <c r="V30" s="70"/>
      <c r="W30" s="70"/>
      <c r="X30" s="70"/>
      <c r="Y30" s="70"/>
    </row>
    <row r="31" spans="1:25" ht="20.100000000000001" customHeight="1">
      <c r="A31" s="24" t="s">
        <v>68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4"/>
      <c r="W31" s="4"/>
      <c r="X31" s="4"/>
      <c r="Y31" s="4"/>
    </row>
    <row r="32" spans="1:25">
      <c r="U32" s="90"/>
      <c r="V32" s="90"/>
      <c r="W32" s="90"/>
      <c r="X32" s="90"/>
      <c r="Y32" s="90"/>
    </row>
  </sheetData>
  <mergeCells count="52">
    <mergeCell ref="U10:U11"/>
    <mergeCell ref="R8:R9"/>
    <mergeCell ref="R10:R11"/>
    <mergeCell ref="O9:P9"/>
    <mergeCell ref="Q8:Q9"/>
    <mergeCell ref="Q10:Q11"/>
    <mergeCell ref="N8:N9"/>
    <mergeCell ref="N10:N11"/>
    <mergeCell ref="B10:B11"/>
    <mergeCell ref="I8:I9"/>
    <mergeCell ref="S8:T8"/>
    <mergeCell ref="E10:E11"/>
    <mergeCell ref="E8:E9"/>
    <mergeCell ref="C8:D8"/>
    <mergeCell ref="K9:L9"/>
    <mergeCell ref="K8:L8"/>
    <mergeCell ref="J8:J9"/>
    <mergeCell ref="J10:J11"/>
    <mergeCell ref="M8:M9"/>
    <mergeCell ref="M10:M11"/>
    <mergeCell ref="R7:U7"/>
    <mergeCell ref="J7:M7"/>
    <mergeCell ref="G8:H8"/>
    <mergeCell ref="I10:I11"/>
    <mergeCell ref="A6:A8"/>
    <mergeCell ref="A9:A11"/>
    <mergeCell ref="B6:E6"/>
    <mergeCell ref="F6:I6"/>
    <mergeCell ref="B8:B9"/>
    <mergeCell ref="C9:D9"/>
    <mergeCell ref="G9:H9"/>
    <mergeCell ref="F8:F9"/>
    <mergeCell ref="U8:U9"/>
    <mergeCell ref="F10:F11"/>
    <mergeCell ref="S9:T9"/>
    <mergeCell ref="O8:P8"/>
    <mergeCell ref="V10:V11"/>
    <mergeCell ref="Y10:Y11"/>
    <mergeCell ref="A3:M3"/>
    <mergeCell ref="A4:M4"/>
    <mergeCell ref="V6:Y6"/>
    <mergeCell ref="V7:Y7"/>
    <mergeCell ref="V8:V9"/>
    <mergeCell ref="W8:X8"/>
    <mergeCell ref="Y8:Y9"/>
    <mergeCell ref="W9:X9"/>
    <mergeCell ref="J6:M6"/>
    <mergeCell ref="N6:Q6"/>
    <mergeCell ref="R6:U6"/>
    <mergeCell ref="B7:E7"/>
    <mergeCell ref="F7:I7"/>
    <mergeCell ref="N7:Q7"/>
  </mergeCells>
  <phoneticPr fontId="28" type="noConversion"/>
  <pageMargins left="0.59041666984558105" right="0.59041666984558105" top="0.19666667282581329" bottom="0.19666667282581329" header="0" footer="0"/>
  <pageSetup paperSize="9" scale="29" fitToWidth="0" orientation="portrait" blackAndWhite="1" r:id="rId1"/>
  <colBreaks count="1" manualBreakCount="1">
    <brk id="13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">
    <tabColor rgb="FF333399"/>
  </sheetPr>
  <dimension ref="A1:I30"/>
  <sheetViews>
    <sheetView showGridLines="0" view="pageBreakPreview" zoomScaleNormal="100" zoomScaleSheetLayoutView="100" workbookViewId="0">
      <selection activeCell="A3" sqref="A3:I3"/>
    </sheetView>
  </sheetViews>
  <sheetFormatPr defaultColWidth="8.88671875" defaultRowHeight="13.5"/>
  <cols>
    <col min="1" max="1" width="10.77734375" style="2" customWidth="1"/>
    <col min="2" max="5" width="10.77734375" style="4" customWidth="1"/>
    <col min="6" max="10" width="10.77734375" style="2" customWidth="1"/>
    <col min="11" max="16384" width="8.88671875" style="2"/>
  </cols>
  <sheetData>
    <row r="1" spans="1:9" ht="20.100000000000001" customHeight="1">
      <c r="A1" s="3" t="s">
        <v>209</v>
      </c>
      <c r="I1" s="25" t="s">
        <v>212</v>
      </c>
    </row>
    <row r="2" spans="1:9" ht="20.100000000000001" customHeight="1"/>
    <row r="3" spans="1:9" s="57" customFormat="1" ht="20.100000000000001" customHeight="1">
      <c r="A3" s="642" t="s">
        <v>942</v>
      </c>
      <c r="B3" s="642"/>
      <c r="C3" s="642"/>
      <c r="D3" s="642"/>
      <c r="E3" s="642"/>
      <c r="F3" s="642"/>
      <c r="G3" s="642"/>
      <c r="H3" s="642"/>
      <c r="I3" s="642"/>
    </row>
    <row r="4" spans="1:9" s="57" customFormat="1" ht="20.100000000000001" customHeight="1">
      <c r="A4" s="664" t="s">
        <v>49</v>
      </c>
      <c r="B4" s="664"/>
      <c r="C4" s="664"/>
      <c r="D4" s="664"/>
      <c r="E4" s="664"/>
      <c r="F4" s="664"/>
      <c r="G4" s="664"/>
      <c r="H4" s="664"/>
      <c r="I4" s="664"/>
    </row>
    <row r="5" spans="1:9" s="24" customFormat="1" ht="20.100000000000001" customHeight="1">
      <c r="A5" s="58" t="s">
        <v>830</v>
      </c>
      <c r="B5" s="58"/>
      <c r="C5" s="58"/>
      <c r="D5" s="58"/>
      <c r="E5" s="58"/>
      <c r="F5" s="26"/>
      <c r="G5" s="26"/>
      <c r="H5" s="58"/>
      <c r="I5" s="10" t="s">
        <v>36</v>
      </c>
    </row>
    <row r="6" spans="1:9" ht="20.100000000000001" customHeight="1">
      <c r="A6" s="640" t="s">
        <v>22</v>
      </c>
      <c r="B6" s="693" t="s">
        <v>728</v>
      </c>
      <c r="C6" s="647"/>
      <c r="D6" s="695" t="s">
        <v>339</v>
      </c>
      <c r="E6" s="693"/>
      <c r="F6" s="695" t="s">
        <v>373</v>
      </c>
      <c r="G6" s="693"/>
      <c r="H6" s="695" t="s">
        <v>483</v>
      </c>
      <c r="I6" s="647"/>
    </row>
    <row r="7" spans="1:9" ht="20.100000000000001" customHeight="1">
      <c r="A7" s="641"/>
      <c r="B7" s="751" t="s">
        <v>13</v>
      </c>
      <c r="C7" s="669"/>
      <c r="D7" s="668" t="s">
        <v>255</v>
      </c>
      <c r="E7" s="751"/>
      <c r="F7" s="668" t="s">
        <v>250</v>
      </c>
      <c r="G7" s="751"/>
      <c r="H7" s="668" t="s">
        <v>926</v>
      </c>
      <c r="I7" s="669"/>
    </row>
    <row r="8" spans="1:9" ht="20.100000000000001" customHeight="1">
      <c r="A8" s="641" t="s">
        <v>88</v>
      </c>
      <c r="B8" s="149" t="s">
        <v>736</v>
      </c>
      <c r="C8" s="149" t="s">
        <v>727</v>
      </c>
      <c r="D8" s="79" t="s">
        <v>736</v>
      </c>
      <c r="E8" s="80" t="s">
        <v>727</v>
      </c>
      <c r="F8" s="389" t="s">
        <v>736</v>
      </c>
      <c r="G8" s="387" t="s">
        <v>727</v>
      </c>
      <c r="H8" s="389" t="s">
        <v>82</v>
      </c>
      <c r="I8" s="388" t="s">
        <v>727</v>
      </c>
    </row>
    <row r="9" spans="1:9" ht="20.100000000000001" customHeight="1">
      <c r="A9" s="653"/>
      <c r="B9" s="14" t="s">
        <v>641</v>
      </c>
      <c r="C9" s="14" t="s">
        <v>20</v>
      </c>
      <c r="D9" s="15" t="s">
        <v>641</v>
      </c>
      <c r="E9" s="37" t="s">
        <v>20</v>
      </c>
      <c r="F9" s="380" t="s">
        <v>641</v>
      </c>
      <c r="G9" s="381" t="s">
        <v>20</v>
      </c>
      <c r="H9" s="504" t="s">
        <v>289</v>
      </c>
      <c r="I9" s="377" t="s">
        <v>20</v>
      </c>
    </row>
    <row r="10" spans="1:9" ht="20.100000000000001" customHeight="1">
      <c r="A10" s="88"/>
      <c r="G10" s="116"/>
    </row>
    <row r="11" spans="1:9" s="43" customFormat="1" ht="20.100000000000001" customHeight="1">
      <c r="A11" s="86">
        <v>2017</v>
      </c>
      <c r="B11" s="19">
        <v>1033</v>
      </c>
      <c r="C11" s="19">
        <v>1600</v>
      </c>
      <c r="D11" s="19">
        <v>1008</v>
      </c>
      <c r="E11" s="19">
        <v>1382</v>
      </c>
      <c r="F11" s="19">
        <v>25</v>
      </c>
      <c r="G11" s="19">
        <v>36</v>
      </c>
      <c r="H11" s="65">
        <v>10</v>
      </c>
      <c r="I11" s="19">
        <v>182</v>
      </c>
    </row>
    <row r="12" spans="1:9" s="43" customFormat="1" ht="20.100000000000001" customHeight="1">
      <c r="A12" s="86">
        <v>2018</v>
      </c>
      <c r="B12" s="19">
        <v>1113</v>
      </c>
      <c r="C12" s="19">
        <v>1673</v>
      </c>
      <c r="D12" s="19">
        <v>1078</v>
      </c>
      <c r="E12" s="19">
        <v>1426</v>
      </c>
      <c r="F12" s="19">
        <v>35</v>
      </c>
      <c r="G12" s="19">
        <v>72</v>
      </c>
      <c r="H12" s="65">
        <v>9</v>
      </c>
      <c r="I12" s="19">
        <v>175</v>
      </c>
    </row>
    <row r="13" spans="1:9" s="43" customFormat="1" ht="20.100000000000001" customHeight="1">
      <c r="A13" s="354">
        <v>2019</v>
      </c>
      <c r="B13" s="362">
        <v>1144</v>
      </c>
      <c r="C13" s="362">
        <v>1679</v>
      </c>
      <c r="D13" s="362">
        <v>1127</v>
      </c>
      <c r="E13" s="362">
        <v>1470</v>
      </c>
      <c r="F13" s="362">
        <v>17</v>
      </c>
      <c r="G13" s="362">
        <v>30</v>
      </c>
      <c r="H13" s="362">
        <v>11</v>
      </c>
      <c r="I13" s="362">
        <v>179</v>
      </c>
    </row>
    <row r="14" spans="1:9" s="43" customFormat="1" ht="20.100000000000001" customHeight="1">
      <c r="A14" s="354">
        <v>2020</v>
      </c>
      <c r="B14" s="362">
        <v>1204</v>
      </c>
      <c r="C14" s="362">
        <v>1743</v>
      </c>
      <c r="D14" s="362">
        <v>1186</v>
      </c>
      <c r="E14" s="362">
        <v>1538</v>
      </c>
      <c r="F14" s="362">
        <v>18</v>
      </c>
      <c r="G14" s="362">
        <v>24</v>
      </c>
      <c r="H14" s="362">
        <v>11</v>
      </c>
      <c r="I14" s="362">
        <v>181</v>
      </c>
    </row>
    <row r="15" spans="1:9" s="94" customFormat="1" ht="20.100000000000001" customHeight="1">
      <c r="A15" s="97">
        <v>2021</v>
      </c>
      <c r="B15" s="456">
        <v>1561</v>
      </c>
      <c r="C15" s="456">
        <v>1921</v>
      </c>
      <c r="D15" s="456">
        <v>1365</v>
      </c>
      <c r="E15" s="456">
        <v>1721</v>
      </c>
      <c r="F15" s="456">
        <v>16</v>
      </c>
      <c r="G15" s="456">
        <v>20</v>
      </c>
      <c r="H15" s="456">
        <v>11</v>
      </c>
      <c r="I15" s="456">
        <v>180</v>
      </c>
    </row>
    <row r="16" spans="1:9" ht="20.100000000000001" customHeight="1">
      <c r="A16" s="88"/>
      <c r="B16" s="557"/>
      <c r="C16" s="557"/>
      <c r="D16" s="557"/>
      <c r="E16" s="557"/>
      <c r="F16" s="558"/>
      <c r="G16" s="557"/>
      <c r="H16" s="558"/>
      <c r="I16" s="557"/>
    </row>
    <row r="17" spans="1:9" ht="20.100000000000001" customHeight="1">
      <c r="A17" s="246" t="s">
        <v>76</v>
      </c>
      <c r="B17" s="559">
        <v>511</v>
      </c>
      <c r="C17" s="559">
        <v>610</v>
      </c>
      <c r="D17" s="607">
        <v>326</v>
      </c>
      <c r="E17" s="607">
        <v>423</v>
      </c>
      <c r="F17" s="607">
        <v>9</v>
      </c>
      <c r="G17" s="609">
        <v>11</v>
      </c>
      <c r="H17" s="600">
        <v>11</v>
      </c>
      <c r="I17" s="608">
        <v>180</v>
      </c>
    </row>
    <row r="18" spans="1:9" ht="20.100000000000001" customHeight="1">
      <c r="A18" s="246" t="s">
        <v>87</v>
      </c>
      <c r="B18" s="559">
        <v>119</v>
      </c>
      <c r="C18" s="559">
        <v>150</v>
      </c>
      <c r="D18" s="607">
        <v>118</v>
      </c>
      <c r="E18" s="607">
        <v>149</v>
      </c>
      <c r="F18" s="607">
        <v>1</v>
      </c>
      <c r="G18" s="609">
        <v>1</v>
      </c>
      <c r="H18" s="608">
        <v>0</v>
      </c>
      <c r="I18" s="608">
        <v>0</v>
      </c>
    </row>
    <row r="19" spans="1:9" ht="20.100000000000001" customHeight="1">
      <c r="A19" s="246" t="s">
        <v>75</v>
      </c>
      <c r="B19" s="559">
        <v>114</v>
      </c>
      <c r="C19" s="559">
        <v>130</v>
      </c>
      <c r="D19" s="607">
        <v>114</v>
      </c>
      <c r="E19" s="607">
        <v>130</v>
      </c>
      <c r="F19" s="607">
        <v>0</v>
      </c>
      <c r="G19" s="609">
        <v>0</v>
      </c>
      <c r="H19" s="608">
        <v>0</v>
      </c>
      <c r="I19" s="608">
        <v>0</v>
      </c>
    </row>
    <row r="20" spans="1:9" ht="20.100000000000001" customHeight="1">
      <c r="A20" s="246" t="s">
        <v>77</v>
      </c>
      <c r="B20" s="559">
        <v>128</v>
      </c>
      <c r="C20" s="559">
        <v>165</v>
      </c>
      <c r="D20" s="607">
        <v>127</v>
      </c>
      <c r="E20" s="607">
        <v>164</v>
      </c>
      <c r="F20" s="607">
        <v>0</v>
      </c>
      <c r="G20" s="609">
        <v>0</v>
      </c>
      <c r="H20" s="608">
        <v>0</v>
      </c>
      <c r="I20" s="608">
        <v>0</v>
      </c>
    </row>
    <row r="21" spans="1:9" ht="20.100000000000001" customHeight="1">
      <c r="A21" s="246" t="s">
        <v>15</v>
      </c>
      <c r="B21" s="559">
        <v>80</v>
      </c>
      <c r="C21" s="559">
        <v>103</v>
      </c>
      <c r="D21" s="607">
        <v>80</v>
      </c>
      <c r="E21" s="607">
        <v>103</v>
      </c>
      <c r="F21" s="607">
        <v>0</v>
      </c>
      <c r="G21" s="609">
        <v>0</v>
      </c>
      <c r="H21" s="608">
        <v>0</v>
      </c>
      <c r="I21" s="608">
        <v>0</v>
      </c>
    </row>
    <row r="22" spans="1:9" ht="20.100000000000001" customHeight="1">
      <c r="A22" s="246" t="s">
        <v>84</v>
      </c>
      <c r="B22" s="559">
        <v>125</v>
      </c>
      <c r="C22" s="559">
        <v>154</v>
      </c>
      <c r="D22" s="607">
        <v>124</v>
      </c>
      <c r="E22" s="607">
        <v>153</v>
      </c>
      <c r="F22" s="600">
        <v>0</v>
      </c>
      <c r="G22" s="580">
        <v>0</v>
      </c>
      <c r="H22" s="608">
        <v>0</v>
      </c>
      <c r="I22" s="608">
        <v>0</v>
      </c>
    </row>
    <row r="23" spans="1:9" ht="20.100000000000001" customHeight="1">
      <c r="A23" s="246" t="s">
        <v>85</v>
      </c>
      <c r="B23" s="559">
        <v>89</v>
      </c>
      <c r="C23" s="559">
        <v>101</v>
      </c>
      <c r="D23" s="607">
        <v>86</v>
      </c>
      <c r="E23" s="607">
        <v>98</v>
      </c>
      <c r="F23" s="600">
        <v>3</v>
      </c>
      <c r="G23" s="580">
        <v>3</v>
      </c>
      <c r="H23" s="608">
        <v>0</v>
      </c>
      <c r="I23" s="608">
        <v>0</v>
      </c>
    </row>
    <row r="24" spans="1:9" ht="20.100000000000001" customHeight="1">
      <c r="A24" s="246" t="s">
        <v>79</v>
      </c>
      <c r="B24" s="559">
        <v>130</v>
      </c>
      <c r="C24" s="559">
        <v>174</v>
      </c>
      <c r="D24" s="607">
        <v>128</v>
      </c>
      <c r="E24" s="607">
        <v>171</v>
      </c>
      <c r="F24" s="600">
        <v>1</v>
      </c>
      <c r="G24" s="580">
        <v>2</v>
      </c>
      <c r="H24" s="608">
        <v>0</v>
      </c>
      <c r="I24" s="608">
        <v>0</v>
      </c>
    </row>
    <row r="25" spans="1:9" ht="20.100000000000001" customHeight="1">
      <c r="A25" s="246" t="s">
        <v>78</v>
      </c>
      <c r="B25" s="559">
        <v>90</v>
      </c>
      <c r="C25" s="559">
        <v>105</v>
      </c>
      <c r="D25" s="607">
        <v>89</v>
      </c>
      <c r="E25" s="607">
        <v>104</v>
      </c>
      <c r="F25" s="600">
        <v>1</v>
      </c>
      <c r="G25" s="580">
        <v>1</v>
      </c>
      <c r="H25" s="608">
        <v>0</v>
      </c>
      <c r="I25" s="608">
        <v>0</v>
      </c>
    </row>
    <row r="26" spans="1:9" ht="20.100000000000001" customHeight="1">
      <c r="A26" s="246" t="s">
        <v>86</v>
      </c>
      <c r="B26" s="559">
        <v>102</v>
      </c>
      <c r="C26" s="559">
        <v>137</v>
      </c>
      <c r="D26" s="607">
        <v>100</v>
      </c>
      <c r="E26" s="607">
        <v>134</v>
      </c>
      <c r="F26" s="607">
        <v>1</v>
      </c>
      <c r="G26" s="609">
        <v>2</v>
      </c>
      <c r="H26" s="608">
        <v>0</v>
      </c>
      <c r="I26" s="608">
        <v>0</v>
      </c>
    </row>
    <row r="27" spans="1:9" ht="20.100000000000001" customHeight="1">
      <c r="A27" s="246" t="s">
        <v>74</v>
      </c>
      <c r="B27" s="559">
        <v>73</v>
      </c>
      <c r="C27" s="559">
        <v>92</v>
      </c>
      <c r="D27" s="607">
        <v>73</v>
      </c>
      <c r="E27" s="607">
        <v>92</v>
      </c>
      <c r="F27" s="607">
        <v>0</v>
      </c>
      <c r="G27" s="609">
        <v>0</v>
      </c>
      <c r="H27" s="608">
        <v>0</v>
      </c>
      <c r="I27" s="608">
        <v>0</v>
      </c>
    </row>
    <row r="28" spans="1:9" ht="20.100000000000001" customHeight="1">
      <c r="A28" s="138"/>
      <c r="B28" s="152"/>
      <c r="C28" s="152"/>
      <c r="D28" s="152"/>
      <c r="E28" s="152"/>
      <c r="F28" s="152"/>
      <c r="G28" s="152"/>
      <c r="H28" s="152"/>
      <c r="I28" s="152"/>
    </row>
    <row r="29" spans="1:9" s="24" customFormat="1" ht="20.100000000000001" customHeight="1">
      <c r="A29" s="765" t="s">
        <v>68</v>
      </c>
      <c r="B29" s="765"/>
      <c r="C29" s="55"/>
      <c r="D29" s="55"/>
      <c r="E29" s="55"/>
    </row>
    <row r="30" spans="1:9" s="24" customFormat="1" ht="29.25" customHeight="1">
      <c r="A30" s="742"/>
      <c r="B30" s="742"/>
      <c r="C30" s="742"/>
      <c r="D30" s="742"/>
      <c r="E30" s="742"/>
      <c r="F30" s="742"/>
      <c r="G30" s="27"/>
      <c r="H30" s="27"/>
      <c r="I30" s="27"/>
    </row>
  </sheetData>
  <mergeCells count="14">
    <mergeCell ref="A3:I3"/>
    <mergeCell ref="A4:I4"/>
    <mergeCell ref="A30:F30"/>
    <mergeCell ref="H6:I6"/>
    <mergeCell ref="H7:I7"/>
    <mergeCell ref="A6:A7"/>
    <mergeCell ref="A8:A9"/>
    <mergeCell ref="B6:C6"/>
    <mergeCell ref="D6:E6"/>
    <mergeCell ref="F6:G6"/>
    <mergeCell ref="B7:C7"/>
    <mergeCell ref="F7:G7"/>
    <mergeCell ref="A29:B29"/>
    <mergeCell ref="D7:E7"/>
  </mergeCells>
  <phoneticPr fontId="28" type="noConversion"/>
  <pageMargins left="0.59041666984558105" right="0.59041666984558105" top="0.59041666984558105" bottom="0.59041666984558105" header="0" footer="0"/>
  <pageSetup paperSize="9" scale="81" orientation="portrait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">
    <tabColor rgb="FF333399"/>
  </sheetPr>
  <dimension ref="A1:J32"/>
  <sheetViews>
    <sheetView showGridLines="0" view="pageBreakPreview" zoomScaleNormal="100" zoomScaleSheetLayoutView="100" workbookViewId="0">
      <selection activeCell="A3" sqref="A3:J3"/>
    </sheetView>
  </sheetViews>
  <sheetFormatPr defaultColWidth="8.88671875" defaultRowHeight="13.5"/>
  <cols>
    <col min="1" max="1" width="12.77734375" style="2" customWidth="1"/>
    <col min="2" max="4" width="12.77734375" style="4" customWidth="1"/>
    <col min="5" max="5" width="15.6640625" style="4" customWidth="1"/>
    <col min="6" max="10" width="12.77734375" style="2" customWidth="1"/>
    <col min="11" max="12" width="10.77734375" style="2" customWidth="1"/>
    <col min="13" max="16384" width="8.88671875" style="2"/>
  </cols>
  <sheetData>
    <row r="1" spans="1:10" ht="20.100000000000001" customHeight="1">
      <c r="A1" s="3" t="s">
        <v>209</v>
      </c>
      <c r="J1" s="25" t="s">
        <v>212</v>
      </c>
    </row>
    <row r="2" spans="1:10" ht="20.100000000000001" customHeight="1"/>
    <row r="3" spans="1:10" s="57" customFormat="1" ht="25.5">
      <c r="A3" s="642" t="s">
        <v>125</v>
      </c>
      <c r="B3" s="642"/>
      <c r="C3" s="642"/>
      <c r="D3" s="642"/>
      <c r="E3" s="642"/>
      <c r="F3" s="642"/>
      <c r="G3" s="642"/>
      <c r="H3" s="642"/>
      <c r="I3" s="642"/>
      <c r="J3" s="642"/>
    </row>
    <row r="4" spans="1:10" s="57" customFormat="1" ht="20.100000000000001" customHeight="1">
      <c r="A4" s="642" t="s">
        <v>54</v>
      </c>
      <c r="B4" s="642"/>
      <c r="C4" s="642"/>
      <c r="D4" s="642"/>
      <c r="E4" s="642"/>
      <c r="F4" s="642"/>
      <c r="G4" s="642"/>
      <c r="H4" s="642"/>
      <c r="I4" s="642"/>
      <c r="J4" s="642"/>
    </row>
    <row r="5" spans="1:10" s="24" customFormat="1" ht="20.100000000000001" customHeight="1">
      <c r="A5" s="58" t="s">
        <v>689</v>
      </c>
      <c r="B5" s="58"/>
      <c r="C5" s="58"/>
      <c r="D5" s="58"/>
      <c r="E5" s="58"/>
      <c r="F5" s="26"/>
      <c r="G5" s="26"/>
      <c r="H5" s="58"/>
      <c r="I5" s="58"/>
      <c r="J5" s="10" t="s">
        <v>264</v>
      </c>
    </row>
    <row r="6" spans="1:10" ht="20.100000000000001" customHeight="1">
      <c r="A6" s="640" t="s">
        <v>423</v>
      </c>
      <c r="B6" s="649" t="s">
        <v>262</v>
      </c>
      <c r="C6" s="655"/>
      <c r="D6" s="655"/>
      <c r="E6" s="655"/>
      <c r="F6" s="655"/>
      <c r="G6" s="655"/>
      <c r="H6" s="655"/>
      <c r="I6" s="655"/>
      <c r="J6" s="650"/>
    </row>
    <row r="7" spans="1:10" ht="19.5" customHeight="1">
      <c r="A7" s="641"/>
      <c r="B7" s="668" t="s">
        <v>28</v>
      </c>
      <c r="C7" s="751"/>
      <c r="D7" s="751"/>
      <c r="E7" s="751"/>
      <c r="F7" s="751"/>
      <c r="G7" s="751"/>
      <c r="H7" s="751"/>
      <c r="I7" s="751"/>
      <c r="J7" s="669"/>
    </row>
    <row r="8" spans="1:10" ht="20.100000000000001" customHeight="1">
      <c r="A8" s="641" t="s">
        <v>88</v>
      </c>
      <c r="B8" s="745" t="s">
        <v>317</v>
      </c>
      <c r="C8" s="745"/>
      <c r="D8" s="746"/>
      <c r="E8" s="744" t="s">
        <v>433</v>
      </c>
      <c r="F8" s="745"/>
      <c r="G8" s="746"/>
      <c r="H8" s="745" t="s">
        <v>495</v>
      </c>
      <c r="I8" s="745"/>
      <c r="J8" s="746"/>
    </row>
    <row r="9" spans="1:10" ht="20.100000000000001" customHeight="1">
      <c r="A9" s="641"/>
      <c r="B9" s="751" t="s">
        <v>807</v>
      </c>
      <c r="C9" s="751"/>
      <c r="D9" s="669"/>
      <c r="E9" s="662" t="s">
        <v>296</v>
      </c>
      <c r="F9" s="678"/>
      <c r="G9" s="663"/>
      <c r="H9" s="678" t="s">
        <v>121</v>
      </c>
      <c r="I9" s="678"/>
      <c r="J9" s="663"/>
    </row>
    <row r="10" spans="1:10" ht="20.100000000000001" customHeight="1">
      <c r="A10" s="641"/>
      <c r="B10" s="149" t="s">
        <v>201</v>
      </c>
      <c r="C10" s="149" t="s">
        <v>744</v>
      </c>
      <c r="D10" s="79" t="s">
        <v>771</v>
      </c>
      <c r="E10" s="79" t="s">
        <v>201</v>
      </c>
      <c r="F10" s="149" t="s">
        <v>744</v>
      </c>
      <c r="G10" s="79" t="s">
        <v>771</v>
      </c>
      <c r="H10" s="149" t="s">
        <v>201</v>
      </c>
      <c r="I10" s="149" t="s">
        <v>744</v>
      </c>
      <c r="J10" s="79" t="s">
        <v>771</v>
      </c>
    </row>
    <row r="11" spans="1:10" ht="20.100000000000001" customHeight="1">
      <c r="A11" s="653"/>
      <c r="B11" s="14" t="s">
        <v>13</v>
      </c>
      <c r="C11" s="14" t="s">
        <v>330</v>
      </c>
      <c r="D11" s="15" t="s">
        <v>333</v>
      </c>
      <c r="E11" s="15" t="s">
        <v>13</v>
      </c>
      <c r="F11" s="14" t="s">
        <v>330</v>
      </c>
      <c r="G11" s="15" t="s">
        <v>333</v>
      </c>
      <c r="H11" s="14" t="s">
        <v>13</v>
      </c>
      <c r="I11" s="14" t="s">
        <v>330</v>
      </c>
      <c r="J11" s="15" t="s">
        <v>333</v>
      </c>
    </row>
    <row r="12" spans="1:10" ht="20.100000000000001" customHeight="1">
      <c r="A12" s="150"/>
      <c r="G12" s="116"/>
    </row>
    <row r="13" spans="1:10" s="43" customFormat="1" ht="20.100000000000001" customHeight="1">
      <c r="A13" s="86">
        <v>2017</v>
      </c>
      <c r="B13" s="19">
        <v>10035</v>
      </c>
      <c r="C13" s="19">
        <v>3798</v>
      </c>
      <c r="D13" s="19">
        <v>6237</v>
      </c>
      <c r="E13" s="19">
        <v>8546</v>
      </c>
      <c r="F13" s="19">
        <v>2911</v>
      </c>
      <c r="G13" s="19">
        <v>5635</v>
      </c>
      <c r="H13" s="151">
        <v>85</v>
      </c>
      <c r="I13" s="151">
        <v>77</v>
      </c>
      <c r="J13" s="151">
        <v>90</v>
      </c>
    </row>
    <row r="14" spans="1:10" s="43" customFormat="1" ht="20.100000000000001" customHeight="1">
      <c r="A14" s="86">
        <v>2018</v>
      </c>
      <c r="B14" s="19">
        <v>10028</v>
      </c>
      <c r="C14" s="19">
        <v>3851</v>
      </c>
      <c r="D14" s="19">
        <v>6177</v>
      </c>
      <c r="E14" s="19">
        <v>8561</v>
      </c>
      <c r="F14" s="19">
        <v>3002</v>
      </c>
      <c r="G14" s="19">
        <v>5559</v>
      </c>
      <c r="H14" s="151">
        <v>85.370961308336661</v>
      </c>
      <c r="I14" s="151">
        <v>77.953778239418341</v>
      </c>
      <c r="J14" s="151">
        <v>89.995143273433712</v>
      </c>
    </row>
    <row r="15" spans="1:10" s="43" customFormat="1" ht="20.100000000000001" customHeight="1">
      <c r="A15" s="86">
        <v>2019</v>
      </c>
      <c r="B15" s="19">
        <v>10084</v>
      </c>
      <c r="C15" s="19">
        <v>3920</v>
      </c>
      <c r="D15" s="19">
        <v>6164</v>
      </c>
      <c r="E15" s="19">
        <v>8534</v>
      </c>
      <c r="F15" s="471">
        <v>3020</v>
      </c>
      <c r="G15" s="19">
        <v>5514</v>
      </c>
      <c r="H15" s="395">
        <v>84.629115430384772</v>
      </c>
      <c r="I15" s="395">
        <v>77.040816326530617</v>
      </c>
      <c r="J15" s="395">
        <v>89.454899415963666</v>
      </c>
    </row>
    <row r="16" spans="1:10" s="43" customFormat="1" ht="20.100000000000001" customHeight="1">
      <c r="A16" s="86">
        <v>2020</v>
      </c>
      <c r="B16" s="19">
        <v>10185</v>
      </c>
      <c r="C16" s="19">
        <v>3998</v>
      </c>
      <c r="D16" s="19">
        <v>6187</v>
      </c>
      <c r="E16" s="19">
        <v>8560</v>
      </c>
      <c r="F16" s="19">
        <v>3067</v>
      </c>
      <c r="G16" s="19">
        <v>5493</v>
      </c>
      <c r="H16" s="395">
        <v>84</v>
      </c>
      <c r="I16" s="395">
        <v>76.7</v>
      </c>
      <c r="J16" s="395">
        <v>88.8</v>
      </c>
    </row>
    <row r="17" spans="1:10" s="94" customFormat="1" ht="20.100000000000001" customHeight="1">
      <c r="A17" s="249">
        <v>2021</v>
      </c>
      <c r="B17" s="413">
        <v>10233</v>
      </c>
      <c r="C17" s="413">
        <v>4070</v>
      </c>
      <c r="D17" s="413">
        <v>6163</v>
      </c>
      <c r="E17" s="413">
        <v>8594</v>
      </c>
      <c r="F17" s="413">
        <v>3109</v>
      </c>
      <c r="G17" s="413">
        <v>5485</v>
      </c>
      <c r="H17" s="420">
        <v>84</v>
      </c>
      <c r="I17" s="420">
        <v>76.599999999999994</v>
      </c>
      <c r="J17" s="420">
        <v>88.9</v>
      </c>
    </row>
    <row r="18" spans="1:10" ht="20.100000000000001" customHeight="1">
      <c r="A18" s="88"/>
      <c r="B18" s="557"/>
      <c r="C18" s="557"/>
      <c r="D18" s="557"/>
      <c r="E18" s="557"/>
      <c r="F18" s="558"/>
      <c r="G18" s="557"/>
      <c r="H18" s="560"/>
      <c r="I18" s="560"/>
      <c r="J18" s="561"/>
    </row>
    <row r="19" spans="1:10" ht="20.100000000000001" customHeight="1">
      <c r="A19" s="246" t="s">
        <v>76</v>
      </c>
      <c r="B19" s="559">
        <v>2319</v>
      </c>
      <c r="C19" s="559">
        <v>926</v>
      </c>
      <c r="D19" s="607">
        <v>1393</v>
      </c>
      <c r="E19" s="559">
        <v>1815</v>
      </c>
      <c r="F19" s="607">
        <v>655</v>
      </c>
      <c r="G19" s="609">
        <v>1160</v>
      </c>
      <c r="H19" s="561">
        <v>78.3</v>
      </c>
      <c r="I19" s="561">
        <f>(F19*100/C19)</f>
        <v>70.734341252699778</v>
      </c>
      <c r="J19" s="561">
        <f>(G19*100/D19)</f>
        <v>83.273510409188802</v>
      </c>
    </row>
    <row r="20" spans="1:10" ht="20.100000000000001" customHeight="1">
      <c r="A20" s="246" t="s">
        <v>87</v>
      </c>
      <c r="B20" s="559">
        <v>803</v>
      </c>
      <c r="C20" s="559">
        <v>318</v>
      </c>
      <c r="D20" s="607">
        <v>485</v>
      </c>
      <c r="E20" s="559">
        <v>672</v>
      </c>
      <c r="F20" s="607">
        <v>240</v>
      </c>
      <c r="G20" s="609">
        <v>432</v>
      </c>
      <c r="H20" s="561">
        <v>83.69</v>
      </c>
      <c r="I20" s="561">
        <f t="shared" ref="I20:J29" si="0">(F20*100/C20)</f>
        <v>75.471698113207552</v>
      </c>
      <c r="J20" s="561">
        <f t="shared" si="0"/>
        <v>89.072164948453604</v>
      </c>
    </row>
    <row r="21" spans="1:10" ht="20.100000000000001" customHeight="1">
      <c r="A21" s="246" t="s">
        <v>75</v>
      </c>
      <c r="B21" s="559">
        <v>770</v>
      </c>
      <c r="C21" s="559">
        <v>300</v>
      </c>
      <c r="D21" s="607">
        <v>470</v>
      </c>
      <c r="E21" s="559">
        <v>682</v>
      </c>
      <c r="F21" s="607">
        <v>248</v>
      </c>
      <c r="G21" s="609">
        <v>434</v>
      </c>
      <c r="H21" s="561">
        <v>88.57</v>
      </c>
      <c r="I21" s="561">
        <f t="shared" si="0"/>
        <v>82.666666666666671</v>
      </c>
      <c r="J21" s="561">
        <f t="shared" si="0"/>
        <v>92.340425531914889</v>
      </c>
    </row>
    <row r="22" spans="1:10" ht="20.100000000000001" customHeight="1">
      <c r="A22" s="246" t="s">
        <v>77</v>
      </c>
      <c r="B22" s="559">
        <v>1007</v>
      </c>
      <c r="C22" s="559">
        <v>374</v>
      </c>
      <c r="D22" s="607">
        <v>633</v>
      </c>
      <c r="E22" s="559">
        <v>862</v>
      </c>
      <c r="F22" s="607">
        <v>290</v>
      </c>
      <c r="G22" s="609">
        <v>572</v>
      </c>
      <c r="H22" s="561">
        <v>85.69</v>
      </c>
      <c r="I22" s="561">
        <f t="shared" si="0"/>
        <v>77.540106951871664</v>
      </c>
      <c r="J22" s="561">
        <f t="shared" si="0"/>
        <v>90.363349131121637</v>
      </c>
    </row>
    <row r="23" spans="1:10" ht="20.100000000000001" customHeight="1">
      <c r="A23" s="246" t="s">
        <v>15</v>
      </c>
      <c r="B23" s="559">
        <v>634</v>
      </c>
      <c r="C23" s="559">
        <v>249</v>
      </c>
      <c r="D23" s="607">
        <v>385</v>
      </c>
      <c r="E23" s="559">
        <v>570</v>
      </c>
      <c r="F23" s="607">
        <v>207</v>
      </c>
      <c r="G23" s="609">
        <v>363</v>
      </c>
      <c r="H23" s="561">
        <v>89.91</v>
      </c>
      <c r="I23" s="561">
        <f t="shared" si="0"/>
        <v>83.132530120481931</v>
      </c>
      <c r="J23" s="561">
        <f t="shared" si="0"/>
        <v>94.285714285714292</v>
      </c>
    </row>
    <row r="24" spans="1:10" ht="20.100000000000001" customHeight="1">
      <c r="A24" s="246" t="s">
        <v>84</v>
      </c>
      <c r="B24" s="559">
        <v>831</v>
      </c>
      <c r="C24" s="559">
        <v>351</v>
      </c>
      <c r="D24" s="607">
        <v>480</v>
      </c>
      <c r="E24" s="559">
        <v>717</v>
      </c>
      <c r="F24" s="607">
        <v>280</v>
      </c>
      <c r="G24" s="609">
        <v>437</v>
      </c>
      <c r="H24" s="561">
        <v>86.28</v>
      </c>
      <c r="I24" s="561">
        <f t="shared" si="0"/>
        <v>79.772079772079778</v>
      </c>
      <c r="J24" s="561">
        <f t="shared" si="0"/>
        <v>91.041666666666671</v>
      </c>
    </row>
    <row r="25" spans="1:10" ht="20.100000000000001" customHeight="1">
      <c r="A25" s="246" t="s">
        <v>85</v>
      </c>
      <c r="B25" s="559">
        <v>529</v>
      </c>
      <c r="C25" s="559">
        <v>201</v>
      </c>
      <c r="D25" s="607">
        <v>328</v>
      </c>
      <c r="E25" s="559">
        <v>456</v>
      </c>
      <c r="F25" s="607">
        <v>163</v>
      </c>
      <c r="G25" s="609">
        <v>293</v>
      </c>
      <c r="H25" s="561">
        <v>86.2</v>
      </c>
      <c r="I25" s="561">
        <f t="shared" si="0"/>
        <v>81.094527363184085</v>
      </c>
      <c r="J25" s="561">
        <f t="shared" si="0"/>
        <v>89.329268292682926</v>
      </c>
    </row>
    <row r="26" spans="1:10" ht="20.100000000000001" customHeight="1">
      <c r="A26" s="246" t="s">
        <v>79</v>
      </c>
      <c r="B26" s="559">
        <v>1176</v>
      </c>
      <c r="C26" s="559">
        <v>492</v>
      </c>
      <c r="D26" s="607">
        <v>684</v>
      </c>
      <c r="E26" s="559">
        <v>966</v>
      </c>
      <c r="F26" s="607">
        <v>368</v>
      </c>
      <c r="G26" s="609">
        <v>598</v>
      </c>
      <c r="H26" s="561">
        <v>82.14</v>
      </c>
      <c r="I26" s="561">
        <f t="shared" si="0"/>
        <v>74.796747967479675</v>
      </c>
      <c r="J26" s="561">
        <f t="shared" si="0"/>
        <v>87.42690058479532</v>
      </c>
    </row>
    <row r="27" spans="1:10" ht="20.100000000000001" customHeight="1">
      <c r="A27" s="246" t="s">
        <v>78</v>
      </c>
      <c r="B27" s="559">
        <v>861</v>
      </c>
      <c r="C27" s="559">
        <v>323</v>
      </c>
      <c r="D27" s="607">
        <v>538</v>
      </c>
      <c r="E27" s="559">
        <v>735</v>
      </c>
      <c r="F27" s="607">
        <v>243</v>
      </c>
      <c r="G27" s="609">
        <v>492</v>
      </c>
      <c r="H27" s="561">
        <v>85.37</v>
      </c>
      <c r="I27" s="561">
        <f t="shared" si="0"/>
        <v>75.232198142414859</v>
      </c>
      <c r="J27" s="561">
        <f t="shared" si="0"/>
        <v>91.449814126394045</v>
      </c>
    </row>
    <row r="28" spans="1:10" ht="20.100000000000001" customHeight="1">
      <c r="A28" s="246" t="s">
        <v>86</v>
      </c>
      <c r="B28" s="559">
        <v>729</v>
      </c>
      <c r="C28" s="559">
        <v>286</v>
      </c>
      <c r="D28" s="607">
        <v>443</v>
      </c>
      <c r="E28" s="559">
        <v>629</v>
      </c>
      <c r="F28" s="607">
        <v>221</v>
      </c>
      <c r="G28" s="609">
        <v>408</v>
      </c>
      <c r="H28" s="561">
        <v>86.28</v>
      </c>
      <c r="I28" s="561">
        <f t="shared" si="0"/>
        <v>77.272727272727266</v>
      </c>
      <c r="J28" s="561">
        <f t="shared" si="0"/>
        <v>92.099322799097067</v>
      </c>
    </row>
    <row r="29" spans="1:10" ht="20.100000000000001" customHeight="1">
      <c r="A29" s="246" t="s">
        <v>74</v>
      </c>
      <c r="B29" s="559">
        <v>574</v>
      </c>
      <c r="C29" s="559">
        <v>250</v>
      </c>
      <c r="D29" s="609">
        <v>324</v>
      </c>
      <c r="E29" s="559">
        <v>490</v>
      </c>
      <c r="F29" s="609">
        <v>194</v>
      </c>
      <c r="G29" s="609">
        <v>296</v>
      </c>
      <c r="H29" s="561">
        <v>85.37</v>
      </c>
      <c r="I29" s="561">
        <f t="shared" si="0"/>
        <v>77.599999999999994</v>
      </c>
      <c r="J29" s="561">
        <f t="shared" si="0"/>
        <v>91.358024691358025</v>
      </c>
    </row>
    <row r="30" spans="1:10" ht="20.100000000000001" customHeight="1">
      <c r="A30" s="138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s="24" customFormat="1" ht="20.100000000000001" customHeight="1">
      <c r="A31" s="765" t="s">
        <v>68</v>
      </c>
      <c r="B31" s="765"/>
      <c r="C31" s="55"/>
      <c r="D31" s="55"/>
      <c r="E31" s="55"/>
    </row>
    <row r="32" spans="1:10" s="24" customFormat="1" ht="20.100000000000001" customHeight="1">
      <c r="A32" s="742"/>
      <c r="B32" s="742"/>
      <c r="C32" s="742"/>
      <c r="D32" s="742"/>
      <c r="E32" s="742"/>
      <c r="F32" s="742"/>
      <c r="G32" s="27"/>
      <c r="H32" s="27"/>
      <c r="I32" s="27"/>
      <c r="J32" s="27"/>
    </row>
  </sheetData>
  <mergeCells count="14">
    <mergeCell ref="A32:F32"/>
    <mergeCell ref="A6:A7"/>
    <mergeCell ref="A8:A11"/>
    <mergeCell ref="A31:B31"/>
    <mergeCell ref="H9:J9"/>
    <mergeCell ref="B8:D8"/>
    <mergeCell ref="E8:G8"/>
    <mergeCell ref="A3:J3"/>
    <mergeCell ref="A4:J4"/>
    <mergeCell ref="B6:J6"/>
    <mergeCell ref="B7:J7"/>
    <mergeCell ref="B9:D9"/>
    <mergeCell ref="E9:G9"/>
    <mergeCell ref="H8:J8"/>
  </mergeCells>
  <phoneticPr fontId="28" type="noConversion"/>
  <pageMargins left="0.59041666984558105" right="0.59041666984558105" top="0.59041666984558105" bottom="0.39347222447395325" header="0" footer="0"/>
  <pageSetup paperSize="9" scale="60" fitToWidth="0" orientation="portrait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">
    <tabColor rgb="FF333399"/>
  </sheetPr>
  <dimension ref="A1:N30"/>
  <sheetViews>
    <sheetView showGridLines="0" view="pageBreakPreview" zoomScaleNormal="100" zoomScaleSheetLayoutView="100" workbookViewId="0">
      <selection activeCell="A3" sqref="A3:M3"/>
    </sheetView>
  </sheetViews>
  <sheetFormatPr defaultColWidth="8.88671875" defaultRowHeight="13.5"/>
  <cols>
    <col min="1" max="4" width="10.77734375" style="2" customWidth="1"/>
    <col min="5" max="5" width="14.33203125" style="2" bestFit="1" customWidth="1"/>
    <col min="6" max="8" width="10.77734375" style="2" customWidth="1"/>
    <col min="9" max="9" width="14.33203125" style="2" bestFit="1" customWidth="1"/>
    <col min="10" max="12" width="10.77734375" style="2" customWidth="1"/>
    <col min="13" max="13" width="14.33203125" style="2" bestFit="1" customWidth="1"/>
    <col min="14" max="14" width="10.77734375" style="2" customWidth="1"/>
    <col min="15" max="16384" width="8.88671875" style="2"/>
  </cols>
  <sheetData>
    <row r="1" spans="1:14" ht="20.100000000000001" customHeight="1">
      <c r="A1" s="3" t="s">
        <v>209</v>
      </c>
      <c r="M1" s="25" t="s">
        <v>212</v>
      </c>
    </row>
    <row r="2" spans="1:14" ht="20.100000000000001" customHeight="1"/>
    <row r="3" spans="1:14" s="57" customFormat="1" ht="25.5">
      <c r="A3" s="642" t="s">
        <v>115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</row>
    <row r="4" spans="1:14" s="57" customFormat="1" ht="20.100000000000001" customHeight="1">
      <c r="A4" s="642" t="s">
        <v>800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</row>
    <row r="5" spans="1:14" s="24" customFormat="1" ht="20.100000000000001" customHeight="1">
      <c r="A5" s="58" t="s">
        <v>66</v>
      </c>
      <c r="B5" s="58"/>
      <c r="C5" s="58"/>
      <c r="D5" s="58"/>
      <c r="E5" s="58"/>
      <c r="F5" s="58"/>
      <c r="G5" s="58"/>
      <c r="H5" s="58"/>
      <c r="I5" s="58"/>
      <c r="J5" s="58"/>
      <c r="K5" s="10"/>
      <c r="L5" s="10"/>
      <c r="M5" s="10" t="s">
        <v>36</v>
      </c>
    </row>
    <row r="6" spans="1:14" ht="20.100000000000001" customHeight="1">
      <c r="A6" s="658" t="s">
        <v>22</v>
      </c>
      <c r="B6" s="695" t="s">
        <v>123</v>
      </c>
      <c r="C6" s="693"/>
      <c r="D6" s="693"/>
      <c r="E6" s="647"/>
      <c r="F6" s="695" t="s">
        <v>195</v>
      </c>
      <c r="G6" s="655"/>
      <c r="H6" s="655"/>
      <c r="I6" s="650"/>
      <c r="J6" s="695" t="s">
        <v>219</v>
      </c>
      <c r="K6" s="693"/>
      <c r="L6" s="693"/>
      <c r="M6" s="647"/>
      <c r="N6" s="4"/>
    </row>
    <row r="7" spans="1:14" ht="20.100000000000001" customHeight="1">
      <c r="A7" s="659"/>
      <c r="B7" s="668"/>
      <c r="C7" s="751"/>
      <c r="D7" s="751"/>
      <c r="E7" s="669"/>
      <c r="F7" s="662"/>
      <c r="G7" s="678"/>
      <c r="H7" s="678"/>
      <c r="I7" s="663"/>
      <c r="J7" s="668"/>
      <c r="K7" s="751"/>
      <c r="L7" s="751"/>
      <c r="M7" s="669"/>
      <c r="N7" s="4"/>
    </row>
    <row r="8" spans="1:14" s="81" customFormat="1" ht="20.100000000000001" customHeight="1">
      <c r="A8" s="659" t="s">
        <v>88</v>
      </c>
      <c r="B8" s="76" t="s">
        <v>82</v>
      </c>
      <c r="C8" s="76" t="s">
        <v>700</v>
      </c>
      <c r="D8" s="76" t="s">
        <v>738</v>
      </c>
      <c r="E8" s="74" t="s">
        <v>579</v>
      </c>
      <c r="F8" s="76" t="s">
        <v>82</v>
      </c>
      <c r="G8" s="74" t="s">
        <v>700</v>
      </c>
      <c r="H8" s="75" t="s">
        <v>738</v>
      </c>
      <c r="I8" s="74" t="s">
        <v>579</v>
      </c>
      <c r="J8" s="631" t="s">
        <v>82</v>
      </c>
      <c r="K8" s="631" t="s">
        <v>700</v>
      </c>
      <c r="L8" s="631" t="s">
        <v>738</v>
      </c>
      <c r="M8" s="633" t="s">
        <v>579</v>
      </c>
      <c r="N8" s="148"/>
    </row>
    <row r="9" spans="1:14" ht="39" customHeight="1">
      <c r="A9" s="700"/>
      <c r="B9" s="63" t="s">
        <v>299</v>
      </c>
      <c r="C9" s="63" t="s">
        <v>643</v>
      </c>
      <c r="D9" s="63" t="s">
        <v>657</v>
      </c>
      <c r="E9" s="63" t="s">
        <v>909</v>
      </c>
      <c r="F9" s="63" t="s">
        <v>299</v>
      </c>
      <c r="G9" s="35" t="s">
        <v>643</v>
      </c>
      <c r="H9" s="34" t="s">
        <v>657</v>
      </c>
      <c r="I9" s="63" t="s">
        <v>909</v>
      </c>
      <c r="J9" s="63" t="s">
        <v>299</v>
      </c>
      <c r="K9" s="63" t="s">
        <v>643</v>
      </c>
      <c r="L9" s="63" t="s">
        <v>657</v>
      </c>
      <c r="M9" s="35" t="s">
        <v>909</v>
      </c>
    </row>
    <row r="10" spans="1:14" ht="20.100000000000001" customHeight="1">
      <c r="A10" s="88"/>
      <c r="M10" s="88"/>
    </row>
    <row r="11" spans="1:14" s="4" customFormat="1" ht="20.100000000000001" customHeight="1">
      <c r="A11" s="86">
        <v>2017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04">
        <v>0</v>
      </c>
    </row>
    <row r="12" spans="1:14" s="4" customFormat="1" ht="20.100000000000001" customHeight="1">
      <c r="A12" s="86">
        <v>2018</v>
      </c>
      <c r="B12" s="49" t="s">
        <v>743</v>
      </c>
      <c r="C12" s="49" t="s">
        <v>743</v>
      </c>
      <c r="D12" s="49" t="s">
        <v>743</v>
      </c>
      <c r="E12" s="49" t="s">
        <v>743</v>
      </c>
      <c r="F12" s="49" t="s">
        <v>743</v>
      </c>
      <c r="G12" s="49" t="s">
        <v>743</v>
      </c>
      <c r="H12" s="49" t="s">
        <v>743</v>
      </c>
      <c r="I12" s="49" t="s">
        <v>743</v>
      </c>
      <c r="J12" s="49" t="s">
        <v>743</v>
      </c>
      <c r="K12" s="49" t="s">
        <v>743</v>
      </c>
      <c r="L12" s="49" t="s">
        <v>743</v>
      </c>
      <c r="M12" s="202" t="s">
        <v>743</v>
      </c>
    </row>
    <row r="13" spans="1:14" s="4" customFormat="1" ht="20.100000000000001" customHeight="1">
      <c r="A13" s="86">
        <v>2019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02">
        <v>0</v>
      </c>
    </row>
    <row r="14" spans="1:14" s="360" customFormat="1" ht="20.100000000000001" customHeight="1">
      <c r="A14" s="86">
        <v>2020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02">
        <v>0</v>
      </c>
    </row>
    <row r="15" spans="1:14" s="562" customFormat="1" ht="20.100000000000001" customHeight="1">
      <c r="A15" s="249">
        <v>2021</v>
      </c>
      <c r="B15" s="286">
        <v>0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7">
        <v>0</v>
      </c>
    </row>
    <row r="16" spans="1:14" ht="20.100000000000001" customHeight="1">
      <c r="A16" s="8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294"/>
    </row>
    <row r="17" spans="1:13" ht="20.100000000000001" customHeight="1">
      <c r="A17" s="246" t="s">
        <v>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</row>
    <row r="18" spans="1:13" ht="20.100000000000001" customHeight="1">
      <c r="A18" s="246" t="s">
        <v>87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</row>
    <row r="19" spans="1:13" ht="20.100000000000001" customHeight="1">
      <c r="A19" s="246" t="s">
        <v>75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</row>
    <row r="20" spans="1:13" ht="20.100000000000001" customHeight="1">
      <c r="A20" s="246" t="s">
        <v>77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</row>
    <row r="21" spans="1:13" ht="20.100000000000001" customHeight="1">
      <c r="A21" s="246" t="s">
        <v>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</row>
    <row r="22" spans="1:13" ht="20.100000000000001" customHeight="1">
      <c r="A22" s="246" t="s">
        <v>84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</row>
    <row r="23" spans="1:13" ht="20.100000000000001" customHeight="1">
      <c r="A23" s="246" t="s">
        <v>85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</row>
    <row r="24" spans="1:13" ht="20.100000000000001" customHeight="1">
      <c r="A24" s="246" t="s">
        <v>79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</row>
    <row r="25" spans="1:13" ht="20.100000000000001" customHeight="1">
      <c r="A25" s="246" t="s">
        <v>78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</row>
    <row r="26" spans="1:13" ht="20.100000000000001" customHeight="1">
      <c r="A26" s="246" t="s">
        <v>86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</row>
    <row r="27" spans="1:13" ht="20.100000000000001" customHeight="1">
      <c r="A27" s="246" t="s">
        <v>74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</row>
    <row r="28" spans="1:13" ht="20.100000000000001" customHeight="1">
      <c r="A28" s="13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35"/>
    </row>
    <row r="29" spans="1:13" ht="20.100000000000001" customHeight="1">
      <c r="A29" s="24" t="s">
        <v>68</v>
      </c>
      <c r="B29" s="24"/>
      <c r="C29" s="99"/>
      <c r="D29" s="99"/>
      <c r="E29" s="99"/>
      <c r="F29" s="99"/>
      <c r="G29" s="99"/>
      <c r="H29" s="99"/>
      <c r="I29" s="99"/>
      <c r="K29" s="99"/>
      <c r="L29" s="99"/>
    </row>
    <row r="30" spans="1:13" ht="20.100000000000001" customHeight="1"/>
  </sheetData>
  <mergeCells count="7">
    <mergeCell ref="A3:M3"/>
    <mergeCell ref="A4:M4"/>
    <mergeCell ref="A6:A7"/>
    <mergeCell ref="A8:A9"/>
    <mergeCell ref="B6:E7"/>
    <mergeCell ref="F6:I7"/>
    <mergeCell ref="J6:M7"/>
  </mergeCells>
  <phoneticPr fontId="28" type="noConversion"/>
  <pageMargins left="0.59041666984558105" right="0.59041666984558105" top="0.19666667282581329" bottom="0.19666667282581329" header="0" footer="0"/>
  <pageSetup paperSize="9" scale="52" fitToWidth="0" orientation="portrait" blackAndWhite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0">
    <tabColor rgb="FF333399"/>
  </sheetPr>
  <dimension ref="A1:O29"/>
  <sheetViews>
    <sheetView showGridLines="0" view="pageBreakPreview" zoomScaleNormal="100" zoomScaleSheetLayoutView="100" workbookViewId="0">
      <selection activeCell="A3" sqref="A3:I3"/>
    </sheetView>
  </sheetViews>
  <sheetFormatPr defaultColWidth="8.88671875" defaultRowHeight="13.5"/>
  <cols>
    <col min="1" max="4" width="12.77734375" style="2" customWidth="1"/>
    <col min="5" max="5" width="12.77734375" style="4" customWidth="1"/>
    <col min="6" max="10" width="12.77734375" style="2" customWidth="1"/>
    <col min="11" max="11" width="13.88671875" style="2" customWidth="1"/>
    <col min="12" max="12" width="12.6640625" style="2" customWidth="1"/>
    <col min="13" max="13" width="9.77734375" style="2" customWidth="1"/>
    <col min="14" max="14" width="13" style="2" customWidth="1"/>
    <col min="15" max="15" width="9.77734375" style="2" customWidth="1"/>
    <col min="16" max="16384" width="8.88671875" style="2"/>
  </cols>
  <sheetData>
    <row r="1" spans="1:15" ht="20.100000000000001" customHeight="1">
      <c r="A1" s="3" t="s">
        <v>209</v>
      </c>
      <c r="I1" s="25" t="s">
        <v>212</v>
      </c>
    </row>
    <row r="2" spans="1:15" ht="20.100000000000001" customHeight="1"/>
    <row r="3" spans="1:15" s="57" customFormat="1" ht="25.5">
      <c r="A3" s="642" t="s">
        <v>114</v>
      </c>
      <c r="B3" s="642"/>
      <c r="C3" s="642"/>
      <c r="D3" s="642"/>
      <c r="E3" s="642"/>
      <c r="F3" s="642"/>
      <c r="G3" s="642"/>
      <c r="H3" s="642"/>
      <c r="I3" s="642"/>
      <c r="J3" s="7"/>
      <c r="K3" s="7"/>
      <c r="L3" s="7"/>
      <c r="M3" s="7"/>
      <c r="N3" s="7"/>
      <c r="O3" s="7"/>
    </row>
    <row r="4" spans="1:15" s="57" customFormat="1" ht="20.25" customHeight="1">
      <c r="A4" s="642" t="s">
        <v>64</v>
      </c>
      <c r="B4" s="642"/>
      <c r="C4" s="642"/>
      <c r="D4" s="642"/>
      <c r="E4" s="642"/>
      <c r="F4" s="642"/>
      <c r="G4" s="642"/>
      <c r="H4" s="642"/>
      <c r="I4" s="642"/>
      <c r="J4" s="7"/>
      <c r="K4" s="7"/>
      <c r="L4" s="7"/>
      <c r="M4" s="7"/>
      <c r="N4" s="7"/>
      <c r="O4" s="7"/>
    </row>
    <row r="5" spans="1:15" ht="20.100000000000001" customHeight="1">
      <c r="A5" s="58" t="s">
        <v>611</v>
      </c>
      <c r="B5" s="51"/>
      <c r="C5" s="51"/>
      <c r="D5" s="51"/>
      <c r="E5" s="51"/>
      <c r="F5" s="51"/>
      <c r="G5" s="51"/>
      <c r="H5" s="51"/>
      <c r="I5" s="10" t="s">
        <v>222</v>
      </c>
      <c r="J5" s="4"/>
      <c r="K5" s="4"/>
      <c r="L5" s="4"/>
      <c r="M5" s="4"/>
      <c r="N5" s="4"/>
      <c r="O5" s="100"/>
    </row>
    <row r="6" spans="1:15" ht="25.5" customHeight="1">
      <c r="A6" s="647" t="s">
        <v>327</v>
      </c>
      <c r="B6" s="649" t="s">
        <v>387</v>
      </c>
      <c r="C6" s="655"/>
      <c r="D6" s="655"/>
      <c r="E6" s="655"/>
      <c r="F6" s="655"/>
      <c r="G6" s="655"/>
      <c r="H6" s="655"/>
      <c r="I6" s="655"/>
      <c r="J6" s="4"/>
    </row>
    <row r="7" spans="1:15" ht="45.75" customHeight="1">
      <c r="A7" s="648"/>
      <c r="B7" s="758" t="s">
        <v>688</v>
      </c>
      <c r="C7" s="770"/>
      <c r="D7" s="769" t="s">
        <v>867</v>
      </c>
      <c r="E7" s="758"/>
      <c r="F7" s="769" t="s">
        <v>919</v>
      </c>
      <c r="G7" s="769"/>
      <c r="H7" s="769" t="s">
        <v>55</v>
      </c>
      <c r="I7" s="758"/>
      <c r="J7" s="4"/>
    </row>
    <row r="8" spans="1:15" ht="20.100000000000001" customHeight="1">
      <c r="A8" s="648"/>
      <c r="B8" s="33" t="s">
        <v>535</v>
      </c>
      <c r="C8" s="33" t="s">
        <v>454</v>
      </c>
      <c r="D8" s="33" t="s">
        <v>535</v>
      </c>
      <c r="E8" s="62" t="s">
        <v>454</v>
      </c>
      <c r="F8" s="379" t="s">
        <v>535</v>
      </c>
      <c r="G8" s="379" t="s">
        <v>454</v>
      </c>
      <c r="H8" s="33" t="s">
        <v>535</v>
      </c>
      <c r="I8" s="62" t="s">
        <v>454</v>
      </c>
      <c r="J8" s="4"/>
    </row>
    <row r="9" spans="1:15" ht="50.25" customHeight="1">
      <c r="A9" s="663"/>
      <c r="B9" s="35" t="s">
        <v>895</v>
      </c>
      <c r="C9" s="35" t="s">
        <v>306</v>
      </c>
      <c r="D9" s="35" t="s">
        <v>895</v>
      </c>
      <c r="E9" s="63" t="s">
        <v>306</v>
      </c>
      <c r="F9" s="378" t="s">
        <v>895</v>
      </c>
      <c r="G9" s="378" t="s">
        <v>306</v>
      </c>
      <c r="H9" s="35" t="s">
        <v>895</v>
      </c>
      <c r="I9" s="63" t="s">
        <v>306</v>
      </c>
      <c r="J9" s="4"/>
    </row>
    <row r="10" spans="1:15" ht="20.100000000000001" customHeight="1">
      <c r="A10" s="95"/>
      <c r="B10" s="139"/>
      <c r="C10" s="140"/>
      <c r="D10" s="141"/>
      <c r="E10" s="141"/>
      <c r="F10" s="141"/>
      <c r="G10" s="141"/>
      <c r="H10" s="141"/>
      <c r="I10" s="140"/>
      <c r="J10" s="4"/>
    </row>
    <row r="11" spans="1:15" s="43" customFormat="1" ht="20.100000000000001" customHeight="1">
      <c r="A11" s="95">
        <v>2017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23"/>
    </row>
    <row r="12" spans="1:15" s="43" customFormat="1" ht="20.100000000000001" customHeight="1">
      <c r="A12" s="95">
        <v>2018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23"/>
    </row>
    <row r="13" spans="1:15" s="43" customFormat="1" ht="20.100000000000001" customHeight="1">
      <c r="A13" s="86">
        <v>2019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23"/>
      <c r="M13" s="123"/>
    </row>
    <row r="14" spans="1:15" s="43" customFormat="1" ht="20.100000000000001" customHeight="1">
      <c r="A14" s="86">
        <v>2020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23"/>
      <c r="M14" s="123"/>
    </row>
    <row r="15" spans="1:15" s="565" customFormat="1" ht="20.100000000000001" customHeight="1">
      <c r="A15" s="249">
        <v>2021</v>
      </c>
      <c r="B15" s="566">
        <v>0</v>
      </c>
      <c r="C15" s="566">
        <v>0</v>
      </c>
      <c r="D15" s="566">
        <v>0</v>
      </c>
      <c r="E15" s="566">
        <v>0</v>
      </c>
      <c r="F15" s="566">
        <v>0</v>
      </c>
      <c r="G15" s="566">
        <v>0</v>
      </c>
      <c r="H15" s="566">
        <v>0</v>
      </c>
      <c r="I15" s="566">
        <v>0</v>
      </c>
      <c r="J15" s="567"/>
      <c r="M15" s="567"/>
    </row>
    <row r="16" spans="1:15" ht="20.100000000000001" customHeight="1">
      <c r="A16" s="145"/>
      <c r="B16" s="51"/>
      <c r="C16" s="51"/>
      <c r="D16" s="51"/>
      <c r="E16" s="51"/>
      <c r="F16" s="51"/>
      <c r="G16" s="51"/>
      <c r="H16" s="51"/>
      <c r="I16" s="51"/>
      <c r="J16" s="4"/>
    </row>
    <row r="17" spans="1:15" ht="16.5" customHeight="1">
      <c r="A17" s="647" t="s">
        <v>327</v>
      </c>
      <c r="B17" s="649" t="s">
        <v>302</v>
      </c>
      <c r="C17" s="655"/>
      <c r="D17" s="655"/>
      <c r="E17" s="655"/>
      <c r="F17" s="655" t="s">
        <v>908</v>
      </c>
      <c r="G17" s="655"/>
      <c r="H17" s="655"/>
      <c r="I17" s="650"/>
      <c r="J17" s="4"/>
    </row>
    <row r="18" spans="1:15" ht="16.5" customHeight="1">
      <c r="A18" s="648"/>
      <c r="B18" s="662"/>
      <c r="C18" s="678"/>
      <c r="D18" s="678"/>
      <c r="E18" s="678"/>
      <c r="F18" s="672"/>
      <c r="G18" s="672"/>
      <c r="H18" s="672"/>
      <c r="I18" s="673"/>
      <c r="J18" s="4"/>
      <c r="O18" s="146"/>
    </row>
    <row r="19" spans="1:15" ht="27">
      <c r="A19" s="648"/>
      <c r="B19" s="665" t="s">
        <v>728</v>
      </c>
      <c r="C19" s="648"/>
      <c r="D19" s="505" t="s">
        <v>628</v>
      </c>
      <c r="E19" s="505" t="s">
        <v>325</v>
      </c>
      <c r="F19" s="379" t="s">
        <v>362</v>
      </c>
      <c r="G19" s="33" t="s">
        <v>515</v>
      </c>
      <c r="H19" s="675" t="s">
        <v>381</v>
      </c>
      <c r="I19" s="676"/>
      <c r="J19" s="4"/>
    </row>
    <row r="20" spans="1:15" ht="27">
      <c r="A20" s="663"/>
      <c r="B20" s="668" t="s">
        <v>13</v>
      </c>
      <c r="C20" s="669"/>
      <c r="D20" s="63" t="s">
        <v>671</v>
      </c>
      <c r="E20" s="63" t="s">
        <v>625</v>
      </c>
      <c r="F20" s="378" t="s">
        <v>155</v>
      </c>
      <c r="G20" s="35" t="s">
        <v>278</v>
      </c>
      <c r="H20" s="668" t="s">
        <v>563</v>
      </c>
      <c r="I20" s="669"/>
      <c r="J20" s="4"/>
    </row>
    <row r="21" spans="1:15" ht="20.100000000000001" customHeight="1">
      <c r="A21" s="86"/>
      <c r="B21" s="11"/>
      <c r="D21" s="11"/>
      <c r="E21" s="11"/>
      <c r="F21" s="11"/>
      <c r="G21" s="11"/>
      <c r="H21" s="11"/>
      <c r="J21" s="4"/>
    </row>
    <row r="22" spans="1:15" ht="20.100000000000001" customHeight="1">
      <c r="A22" s="86">
        <v>2017</v>
      </c>
      <c r="B22" s="768">
        <v>0</v>
      </c>
      <c r="C22" s="666"/>
      <c r="D22" s="144">
        <v>0</v>
      </c>
      <c r="E22" s="144">
        <v>0</v>
      </c>
      <c r="F22" s="144">
        <v>0</v>
      </c>
      <c r="G22" s="144">
        <v>0</v>
      </c>
      <c r="H22" s="666">
        <v>0</v>
      </c>
      <c r="I22" s="666"/>
      <c r="J22" s="4"/>
    </row>
    <row r="23" spans="1:15" ht="20.100000000000001" customHeight="1">
      <c r="A23" s="86">
        <v>2018</v>
      </c>
      <c r="B23" s="768">
        <v>0</v>
      </c>
      <c r="C23" s="666"/>
      <c r="D23" s="144">
        <v>0</v>
      </c>
      <c r="E23" s="144">
        <v>0</v>
      </c>
      <c r="F23" s="144">
        <v>0</v>
      </c>
      <c r="G23" s="144">
        <v>0</v>
      </c>
      <c r="H23" s="666">
        <v>0</v>
      </c>
      <c r="I23" s="666"/>
      <c r="J23" s="4"/>
    </row>
    <row r="24" spans="1:15" ht="20.100000000000001" customHeight="1">
      <c r="A24" s="86">
        <v>2019</v>
      </c>
      <c r="B24" s="768">
        <v>0</v>
      </c>
      <c r="C24" s="666"/>
      <c r="D24" s="144">
        <v>0</v>
      </c>
      <c r="E24" s="144">
        <v>0</v>
      </c>
      <c r="F24" s="144">
        <v>0</v>
      </c>
      <c r="G24" s="144">
        <v>0</v>
      </c>
      <c r="H24" s="666">
        <v>0</v>
      </c>
      <c r="I24" s="666"/>
      <c r="J24" s="4"/>
    </row>
    <row r="25" spans="1:15" ht="20.100000000000001" customHeight="1">
      <c r="A25" s="86">
        <v>2020</v>
      </c>
      <c r="B25" s="768">
        <v>0</v>
      </c>
      <c r="C25" s="666"/>
      <c r="D25" s="457">
        <v>0</v>
      </c>
      <c r="E25" s="457">
        <v>0</v>
      </c>
      <c r="F25" s="457">
        <v>0</v>
      </c>
      <c r="G25" s="457">
        <v>0</v>
      </c>
      <c r="H25" s="666">
        <v>0</v>
      </c>
      <c r="I25" s="666"/>
      <c r="J25" s="4"/>
    </row>
    <row r="26" spans="1:15" s="564" customFormat="1" ht="20.100000000000001" customHeight="1">
      <c r="A26" s="249">
        <v>2021</v>
      </c>
      <c r="B26" s="766">
        <v>0</v>
      </c>
      <c r="C26" s="767"/>
      <c r="D26" s="566">
        <v>0</v>
      </c>
      <c r="E26" s="566">
        <v>0</v>
      </c>
      <c r="F26" s="566">
        <v>0</v>
      </c>
      <c r="G26" s="566">
        <v>0</v>
      </c>
      <c r="H26" s="767">
        <v>0</v>
      </c>
      <c r="I26" s="767"/>
      <c r="J26" s="563"/>
    </row>
    <row r="27" spans="1:15" ht="20.100000000000001" customHeight="1">
      <c r="A27" s="145"/>
      <c r="B27" s="54"/>
      <c r="C27" s="51"/>
      <c r="D27" s="51"/>
      <c r="E27" s="51"/>
      <c r="F27" s="51"/>
      <c r="G27" s="51"/>
      <c r="H27" s="51"/>
      <c r="I27" s="51"/>
      <c r="J27" s="4"/>
    </row>
    <row r="28" spans="1:15" ht="20.100000000000001" customHeight="1">
      <c r="A28" s="24" t="s">
        <v>68</v>
      </c>
    </row>
    <row r="29" spans="1:15" ht="20.100000000000001" customHeight="1"/>
  </sheetData>
  <mergeCells count="25">
    <mergeCell ref="A3:I3"/>
    <mergeCell ref="A4:I4"/>
    <mergeCell ref="A17:A20"/>
    <mergeCell ref="B19:C19"/>
    <mergeCell ref="B20:C20"/>
    <mergeCell ref="B17:E18"/>
    <mergeCell ref="F17:I18"/>
    <mergeCell ref="H19:I19"/>
    <mergeCell ref="H20:I20"/>
    <mergeCell ref="A6:A9"/>
    <mergeCell ref="D7:E7"/>
    <mergeCell ref="F7:G7"/>
    <mergeCell ref="H7:I7"/>
    <mergeCell ref="B7:C7"/>
    <mergeCell ref="B26:C26"/>
    <mergeCell ref="H26:I26"/>
    <mergeCell ref="B6:I6"/>
    <mergeCell ref="H22:I22"/>
    <mergeCell ref="H23:I23"/>
    <mergeCell ref="H24:I24"/>
    <mergeCell ref="B24:C24"/>
    <mergeCell ref="B23:C23"/>
    <mergeCell ref="B22:C22"/>
    <mergeCell ref="H25:I25"/>
    <mergeCell ref="B25:C25"/>
  </mergeCells>
  <phoneticPr fontId="28" type="noConversion"/>
  <pageMargins left="0.59041666984558105" right="0.59041666984558105" top="0.31486111879348755" bottom="0.19666667282581329" header="0" footer="0"/>
  <pageSetup paperSize="9" scale="68" fitToWidth="0" orientation="portrait" blackAndWhite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tabColor rgb="FF333399"/>
  </sheetPr>
  <dimension ref="A1:U31"/>
  <sheetViews>
    <sheetView showGridLines="0" view="pageBreakPreview" zoomScaleNormal="100" zoomScaleSheetLayoutView="100" workbookViewId="0">
      <selection activeCell="A3" sqref="A3:M3"/>
    </sheetView>
  </sheetViews>
  <sheetFormatPr defaultColWidth="8.88671875" defaultRowHeight="13.5"/>
  <cols>
    <col min="1" max="22" width="10.77734375" style="2" customWidth="1"/>
    <col min="23" max="16384" width="8.88671875" style="2"/>
  </cols>
  <sheetData>
    <row r="1" spans="1:21" ht="20.100000000000001" customHeight="1">
      <c r="A1" s="3" t="s">
        <v>209</v>
      </c>
      <c r="M1" s="25" t="s">
        <v>212</v>
      </c>
    </row>
    <row r="2" spans="1:21" ht="20.100000000000001" customHeight="1"/>
    <row r="3" spans="1:21" ht="20.100000000000001" customHeight="1">
      <c r="A3" s="642" t="s">
        <v>931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187"/>
      <c r="O3" s="187"/>
      <c r="P3" s="187"/>
      <c r="Q3" s="187"/>
      <c r="R3" s="187"/>
      <c r="S3" s="187"/>
      <c r="T3" s="187"/>
      <c r="U3" s="187"/>
    </row>
    <row r="4" spans="1:21" ht="20.100000000000001" customHeight="1">
      <c r="A4" s="642" t="s">
        <v>863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5"/>
      <c r="O4" s="5"/>
      <c r="P4" s="5"/>
      <c r="Q4" s="5"/>
      <c r="R4" s="5"/>
      <c r="S4" s="5"/>
      <c r="T4" s="5"/>
      <c r="U4" s="5"/>
    </row>
    <row r="5" spans="1:21" s="24" customFormat="1" ht="15.95" customHeight="1">
      <c r="A5" s="58" t="s">
        <v>66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0" t="s">
        <v>36</v>
      </c>
      <c r="N5" s="58"/>
      <c r="O5" s="58"/>
      <c r="P5" s="58"/>
      <c r="Q5" s="58"/>
      <c r="R5" s="58"/>
      <c r="S5" s="58"/>
      <c r="T5" s="58"/>
    </row>
    <row r="6" spans="1:21" s="109" customFormat="1" ht="20.100000000000001" customHeight="1">
      <c r="A6" s="640" t="s">
        <v>583</v>
      </c>
      <c r="B6" s="699" t="s">
        <v>480</v>
      </c>
      <c r="C6" s="699"/>
      <c r="D6" s="699"/>
      <c r="E6" s="708"/>
      <c r="F6" s="698" t="s">
        <v>89</v>
      </c>
      <c r="G6" s="699"/>
      <c r="H6" s="699"/>
      <c r="I6" s="708"/>
      <c r="J6" s="649" t="s">
        <v>446</v>
      </c>
      <c r="K6" s="655"/>
      <c r="L6" s="655"/>
      <c r="M6" s="650"/>
      <c r="N6" s="698" t="s">
        <v>502</v>
      </c>
      <c r="O6" s="699"/>
      <c r="P6" s="699"/>
      <c r="Q6" s="708"/>
      <c r="R6" s="698" t="s">
        <v>381</v>
      </c>
      <c r="S6" s="699"/>
      <c r="T6" s="699"/>
      <c r="U6" s="708"/>
    </row>
    <row r="7" spans="1:21" s="109" customFormat="1" ht="20.100000000000001" customHeight="1">
      <c r="A7" s="641"/>
      <c r="B7" s="654" t="s">
        <v>13</v>
      </c>
      <c r="C7" s="654"/>
      <c r="D7" s="654"/>
      <c r="E7" s="646"/>
      <c r="F7" s="645" t="s">
        <v>881</v>
      </c>
      <c r="G7" s="654"/>
      <c r="H7" s="654"/>
      <c r="I7" s="646"/>
      <c r="J7" s="645" t="s">
        <v>59</v>
      </c>
      <c r="K7" s="654"/>
      <c r="L7" s="654"/>
      <c r="M7" s="646"/>
      <c r="N7" s="645" t="s">
        <v>10</v>
      </c>
      <c r="O7" s="654"/>
      <c r="P7" s="654"/>
      <c r="Q7" s="646"/>
      <c r="R7" s="645" t="s">
        <v>563</v>
      </c>
      <c r="S7" s="654"/>
      <c r="T7" s="654"/>
      <c r="U7" s="646"/>
    </row>
    <row r="8" spans="1:21" s="12" customFormat="1" ht="31.5" customHeight="1">
      <c r="A8" s="641"/>
      <c r="B8" s="132" t="s">
        <v>82</v>
      </c>
      <c r="C8" s="62" t="s">
        <v>700</v>
      </c>
      <c r="D8" s="62" t="s">
        <v>738</v>
      </c>
      <c r="E8" s="33" t="s">
        <v>668</v>
      </c>
      <c r="F8" s="62" t="s">
        <v>82</v>
      </c>
      <c r="G8" s="62" t="s">
        <v>700</v>
      </c>
      <c r="H8" s="62" t="s">
        <v>738</v>
      </c>
      <c r="I8" s="33" t="s">
        <v>668</v>
      </c>
      <c r="J8" s="62" t="s">
        <v>82</v>
      </c>
      <c r="K8" s="33" t="s">
        <v>700</v>
      </c>
      <c r="L8" s="60" t="s">
        <v>738</v>
      </c>
      <c r="M8" s="33" t="s">
        <v>668</v>
      </c>
      <c r="N8" s="62" t="s">
        <v>82</v>
      </c>
      <c r="O8" s="62" t="s">
        <v>700</v>
      </c>
      <c r="P8" s="62" t="s">
        <v>738</v>
      </c>
      <c r="Q8" s="33" t="s">
        <v>668</v>
      </c>
      <c r="R8" s="62" t="s">
        <v>82</v>
      </c>
      <c r="S8" s="62" t="s">
        <v>700</v>
      </c>
      <c r="T8" s="62" t="s">
        <v>738</v>
      </c>
      <c r="U8" s="33" t="s">
        <v>668</v>
      </c>
    </row>
    <row r="9" spans="1:21" s="109" customFormat="1" ht="14.25" customHeight="1">
      <c r="A9" s="641"/>
      <c r="B9" s="78" t="s">
        <v>319</v>
      </c>
      <c r="C9" s="110"/>
      <c r="D9" s="110"/>
      <c r="E9" s="112" t="s">
        <v>514</v>
      </c>
      <c r="F9" s="78" t="s">
        <v>319</v>
      </c>
      <c r="G9" s="110"/>
      <c r="H9" s="110"/>
      <c r="I9" s="112" t="s">
        <v>514</v>
      </c>
      <c r="J9" s="78" t="s">
        <v>319</v>
      </c>
      <c r="K9" s="112"/>
      <c r="L9" s="73"/>
      <c r="M9" s="112" t="s">
        <v>514</v>
      </c>
      <c r="N9" s="78" t="s">
        <v>319</v>
      </c>
      <c r="O9" s="110"/>
      <c r="P9" s="110"/>
      <c r="Q9" s="112" t="s">
        <v>514</v>
      </c>
      <c r="R9" s="78" t="s">
        <v>319</v>
      </c>
      <c r="S9" s="110"/>
      <c r="T9" s="110"/>
      <c r="U9" s="112" t="s">
        <v>514</v>
      </c>
    </row>
    <row r="10" spans="1:21" s="109" customFormat="1" ht="14.25" customHeight="1">
      <c r="A10" s="641"/>
      <c r="B10" s="78" t="s">
        <v>735</v>
      </c>
      <c r="C10" s="110" t="s">
        <v>643</v>
      </c>
      <c r="D10" s="110" t="s">
        <v>657</v>
      </c>
      <c r="E10" s="112" t="s">
        <v>337</v>
      </c>
      <c r="F10" s="78" t="s">
        <v>735</v>
      </c>
      <c r="G10" s="110" t="s">
        <v>643</v>
      </c>
      <c r="H10" s="110" t="s">
        <v>657</v>
      </c>
      <c r="I10" s="112" t="s">
        <v>337</v>
      </c>
      <c r="J10" s="110" t="s">
        <v>735</v>
      </c>
      <c r="K10" s="112" t="s">
        <v>643</v>
      </c>
      <c r="L10" s="73" t="s">
        <v>657</v>
      </c>
      <c r="M10" s="112" t="s">
        <v>337</v>
      </c>
      <c r="N10" s="110" t="s">
        <v>735</v>
      </c>
      <c r="O10" s="110" t="s">
        <v>643</v>
      </c>
      <c r="P10" s="110" t="s">
        <v>657</v>
      </c>
      <c r="Q10" s="112" t="s">
        <v>337</v>
      </c>
      <c r="R10" s="110" t="s">
        <v>735</v>
      </c>
      <c r="S10" s="110" t="s">
        <v>643</v>
      </c>
      <c r="T10" s="110" t="s">
        <v>657</v>
      </c>
      <c r="U10" s="112" t="s">
        <v>337</v>
      </c>
    </row>
    <row r="11" spans="1:21" s="109" customFormat="1" ht="14.25" customHeight="1">
      <c r="A11" s="653"/>
      <c r="B11" s="92" t="s">
        <v>617</v>
      </c>
      <c r="C11" s="82"/>
      <c r="D11" s="82"/>
      <c r="E11" s="36" t="s">
        <v>653</v>
      </c>
      <c r="F11" s="92" t="s">
        <v>617</v>
      </c>
      <c r="G11" s="82"/>
      <c r="H11" s="82"/>
      <c r="I11" s="36" t="s">
        <v>653</v>
      </c>
      <c r="J11" s="92" t="s">
        <v>617</v>
      </c>
      <c r="K11" s="36"/>
      <c r="L11" s="83"/>
      <c r="M11" s="36" t="s">
        <v>653</v>
      </c>
      <c r="N11" s="92" t="s">
        <v>617</v>
      </c>
      <c r="O11" s="82"/>
      <c r="P11" s="82"/>
      <c r="Q11" s="36" t="s">
        <v>653</v>
      </c>
      <c r="R11" s="92" t="s">
        <v>617</v>
      </c>
      <c r="S11" s="82"/>
      <c r="T11" s="82"/>
      <c r="U11" s="36" t="s">
        <v>653</v>
      </c>
    </row>
    <row r="12" spans="1:21" ht="20.100000000000001" customHeight="1">
      <c r="A12" s="88"/>
      <c r="U12" s="88"/>
    </row>
    <row r="13" spans="1:21" s="136" customFormat="1" ht="20.100000000000001" customHeight="1">
      <c r="A13" s="95">
        <v>2017</v>
      </c>
      <c r="B13" s="126">
        <v>1</v>
      </c>
      <c r="C13" s="126">
        <v>1</v>
      </c>
      <c r="D13" s="126">
        <v>3</v>
      </c>
      <c r="E13" s="126">
        <v>5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1</v>
      </c>
      <c r="S13" s="126">
        <v>1</v>
      </c>
      <c r="T13" s="126">
        <v>3</v>
      </c>
      <c r="U13" s="344">
        <v>5</v>
      </c>
    </row>
    <row r="14" spans="1:21" s="136" customFormat="1" ht="18.75" customHeight="1">
      <c r="A14" s="95">
        <v>2018</v>
      </c>
      <c r="B14" s="126">
        <v>1</v>
      </c>
      <c r="C14" s="126">
        <v>5</v>
      </c>
      <c r="D14" s="126">
        <v>0</v>
      </c>
      <c r="E14" s="126">
        <v>5</v>
      </c>
      <c r="F14" s="126">
        <v>1</v>
      </c>
      <c r="G14" s="126">
        <v>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1</v>
      </c>
      <c r="S14" s="126">
        <v>5</v>
      </c>
      <c r="T14" s="126">
        <v>0</v>
      </c>
      <c r="U14" s="344">
        <v>5</v>
      </c>
    </row>
    <row r="15" spans="1:21" s="361" customFormat="1" ht="20.100000000000001" customHeight="1">
      <c r="A15" s="86">
        <v>2019</v>
      </c>
      <c r="B15" s="46">
        <v>1</v>
      </c>
      <c r="C15" s="46">
        <v>5</v>
      </c>
      <c r="D15" s="46">
        <v>0</v>
      </c>
      <c r="E15" s="46">
        <v>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1</v>
      </c>
      <c r="S15" s="46">
        <v>5</v>
      </c>
      <c r="T15" s="46">
        <v>0</v>
      </c>
      <c r="U15" s="277">
        <v>5</v>
      </c>
    </row>
    <row r="16" spans="1:21" s="361" customFormat="1" ht="20.100000000000001" customHeight="1">
      <c r="A16" s="86">
        <v>2020</v>
      </c>
      <c r="B16" s="46">
        <v>1</v>
      </c>
      <c r="C16" s="46">
        <v>5</v>
      </c>
      <c r="D16" s="46">
        <v>0</v>
      </c>
      <c r="E16" s="46">
        <v>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1</v>
      </c>
      <c r="S16" s="46">
        <v>5</v>
      </c>
      <c r="T16" s="46">
        <v>0</v>
      </c>
      <c r="U16" s="277">
        <v>5</v>
      </c>
    </row>
    <row r="17" spans="1:21" s="568" customFormat="1" ht="20.100000000000001" customHeight="1">
      <c r="A17" s="249">
        <v>2021</v>
      </c>
      <c r="B17" s="421">
        <v>1</v>
      </c>
      <c r="C17" s="421">
        <v>1</v>
      </c>
      <c r="D17" s="421">
        <v>2</v>
      </c>
      <c r="E17" s="421">
        <v>4</v>
      </c>
      <c r="F17" s="620">
        <v>1</v>
      </c>
      <c r="G17" s="620">
        <v>1</v>
      </c>
      <c r="H17" s="620">
        <v>2</v>
      </c>
      <c r="I17" s="620">
        <v>4</v>
      </c>
      <c r="J17" s="425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620">
        <v>0</v>
      </c>
      <c r="R17" s="620">
        <v>0</v>
      </c>
      <c r="S17" s="620">
        <v>0</v>
      </c>
      <c r="T17" s="620">
        <v>0</v>
      </c>
      <c r="U17" s="620">
        <v>0</v>
      </c>
    </row>
    <row r="18" spans="1:21" ht="20.100000000000001" customHeight="1">
      <c r="A18" s="88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621"/>
      <c r="R18" s="621"/>
      <c r="S18" s="621"/>
      <c r="T18" s="621"/>
      <c r="U18" s="622"/>
    </row>
    <row r="19" spans="1:21" ht="20.100000000000001" customHeight="1">
      <c r="A19" s="246" t="s">
        <v>76</v>
      </c>
      <c r="B19" s="458">
        <v>0</v>
      </c>
      <c r="C19" s="46">
        <v>0</v>
      </c>
      <c r="D19" s="46">
        <v>0</v>
      </c>
      <c r="E19" s="46">
        <v>0</v>
      </c>
      <c r="F19" s="458">
        <v>0</v>
      </c>
      <c r="G19" s="458">
        <v>0</v>
      </c>
      <c r="H19" s="458">
        <v>0</v>
      </c>
      <c r="I19" s="458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619">
        <v>0</v>
      </c>
      <c r="R19" s="619">
        <v>0</v>
      </c>
      <c r="S19" s="619">
        <v>0</v>
      </c>
      <c r="T19" s="619">
        <v>0</v>
      </c>
      <c r="U19" s="619">
        <v>0</v>
      </c>
    </row>
    <row r="20" spans="1:21" ht="20.100000000000001" customHeight="1">
      <c r="A20" s="246" t="s">
        <v>87</v>
      </c>
      <c r="B20" s="458">
        <v>0</v>
      </c>
      <c r="C20" s="46">
        <v>0</v>
      </c>
      <c r="D20" s="46">
        <v>0</v>
      </c>
      <c r="E20" s="46">
        <v>0</v>
      </c>
      <c r="F20" s="458">
        <v>0</v>
      </c>
      <c r="G20" s="458">
        <v>0</v>
      </c>
      <c r="H20" s="458">
        <v>0</v>
      </c>
      <c r="I20" s="458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619">
        <v>0</v>
      </c>
      <c r="R20" s="619">
        <v>0</v>
      </c>
      <c r="S20" s="619">
        <v>0</v>
      </c>
      <c r="T20" s="619">
        <v>0</v>
      </c>
      <c r="U20" s="619">
        <v>0</v>
      </c>
    </row>
    <row r="21" spans="1:21" ht="20.100000000000001" customHeight="1">
      <c r="A21" s="246" t="s">
        <v>75</v>
      </c>
      <c r="B21" s="458">
        <v>0</v>
      </c>
      <c r="C21" s="46">
        <v>0</v>
      </c>
      <c r="D21" s="46">
        <v>0</v>
      </c>
      <c r="E21" s="46">
        <v>0</v>
      </c>
      <c r="F21" s="458">
        <v>0</v>
      </c>
      <c r="G21" s="458">
        <v>0</v>
      </c>
      <c r="H21" s="458">
        <v>0</v>
      </c>
      <c r="I21" s="458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619">
        <v>0</v>
      </c>
      <c r="R21" s="619">
        <v>0</v>
      </c>
      <c r="S21" s="619">
        <v>0</v>
      </c>
      <c r="T21" s="619">
        <v>0</v>
      </c>
      <c r="U21" s="619">
        <v>0</v>
      </c>
    </row>
    <row r="22" spans="1:21" ht="20.100000000000001" customHeight="1">
      <c r="A22" s="246" t="s">
        <v>77</v>
      </c>
      <c r="B22" s="458">
        <v>0</v>
      </c>
      <c r="C22" s="46">
        <v>0</v>
      </c>
      <c r="D22" s="46">
        <v>0</v>
      </c>
      <c r="E22" s="46">
        <v>0</v>
      </c>
      <c r="F22" s="458">
        <v>0</v>
      </c>
      <c r="G22" s="458">
        <v>0</v>
      </c>
      <c r="H22" s="458">
        <v>0</v>
      </c>
      <c r="I22" s="458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619">
        <v>0</v>
      </c>
      <c r="R22" s="619">
        <v>0</v>
      </c>
      <c r="S22" s="619">
        <v>0</v>
      </c>
      <c r="T22" s="619">
        <v>0</v>
      </c>
      <c r="U22" s="619">
        <v>0</v>
      </c>
    </row>
    <row r="23" spans="1:21" ht="20.100000000000001" customHeight="1">
      <c r="A23" s="246" t="s">
        <v>15</v>
      </c>
      <c r="B23" s="458">
        <v>0</v>
      </c>
      <c r="C23" s="46">
        <v>0</v>
      </c>
      <c r="D23" s="46">
        <v>0</v>
      </c>
      <c r="E23" s="46">
        <v>0</v>
      </c>
      <c r="F23" s="458">
        <v>0</v>
      </c>
      <c r="G23" s="458">
        <v>0</v>
      </c>
      <c r="H23" s="458">
        <v>0</v>
      </c>
      <c r="I23" s="458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619">
        <v>0</v>
      </c>
      <c r="R23" s="619">
        <v>0</v>
      </c>
      <c r="S23" s="619">
        <v>0</v>
      </c>
      <c r="T23" s="619">
        <v>0</v>
      </c>
      <c r="U23" s="619">
        <v>0</v>
      </c>
    </row>
    <row r="24" spans="1:21" ht="20.100000000000001" customHeight="1">
      <c r="A24" s="246" t="s">
        <v>84</v>
      </c>
      <c r="B24" s="458">
        <v>0</v>
      </c>
      <c r="C24" s="46">
        <v>0</v>
      </c>
      <c r="D24" s="46">
        <v>0</v>
      </c>
      <c r="E24" s="46">
        <v>0</v>
      </c>
      <c r="F24" s="458">
        <v>0</v>
      </c>
      <c r="G24" s="458">
        <v>0</v>
      </c>
      <c r="H24" s="458">
        <v>0</v>
      </c>
      <c r="I24" s="458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619">
        <v>0</v>
      </c>
      <c r="R24" s="619">
        <v>0</v>
      </c>
      <c r="S24" s="619">
        <v>0</v>
      </c>
      <c r="T24" s="619">
        <v>0</v>
      </c>
      <c r="U24" s="619">
        <v>0</v>
      </c>
    </row>
    <row r="25" spans="1:21" ht="20.100000000000001" customHeight="1">
      <c r="A25" s="246" t="s">
        <v>85</v>
      </c>
      <c r="B25" s="458">
        <v>0</v>
      </c>
      <c r="C25" s="46">
        <v>0</v>
      </c>
      <c r="D25" s="46">
        <v>0</v>
      </c>
      <c r="E25" s="46">
        <v>0</v>
      </c>
      <c r="F25" s="458">
        <v>0</v>
      </c>
      <c r="G25" s="458">
        <v>0</v>
      </c>
      <c r="H25" s="458">
        <v>0</v>
      </c>
      <c r="I25" s="458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619">
        <v>0</v>
      </c>
      <c r="R25" s="619">
        <v>0</v>
      </c>
      <c r="S25" s="619">
        <v>0</v>
      </c>
      <c r="T25" s="619">
        <v>0</v>
      </c>
      <c r="U25" s="619">
        <v>0</v>
      </c>
    </row>
    <row r="26" spans="1:21" ht="20.100000000000001" customHeight="1">
      <c r="A26" s="246" t="s">
        <v>79</v>
      </c>
      <c r="B26" s="458">
        <v>0</v>
      </c>
      <c r="C26" s="46">
        <v>0</v>
      </c>
      <c r="D26" s="46">
        <v>0</v>
      </c>
      <c r="E26" s="46">
        <v>0</v>
      </c>
      <c r="F26" s="458">
        <v>0</v>
      </c>
      <c r="G26" s="458">
        <v>0</v>
      </c>
      <c r="H26" s="458">
        <v>0</v>
      </c>
      <c r="I26" s="458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619">
        <v>0</v>
      </c>
      <c r="R26" s="619">
        <v>0</v>
      </c>
      <c r="S26" s="619">
        <v>0</v>
      </c>
      <c r="T26" s="619">
        <v>0</v>
      </c>
      <c r="U26" s="619">
        <v>0</v>
      </c>
    </row>
    <row r="27" spans="1:21" ht="20.100000000000001" customHeight="1">
      <c r="A27" s="246" t="s">
        <v>78</v>
      </c>
      <c r="B27" s="458">
        <v>0</v>
      </c>
      <c r="C27" s="46">
        <v>0</v>
      </c>
      <c r="D27" s="46">
        <v>0</v>
      </c>
      <c r="E27" s="46">
        <v>0</v>
      </c>
      <c r="F27" s="458">
        <v>0</v>
      </c>
      <c r="G27" s="458">
        <v>0</v>
      </c>
      <c r="H27" s="458">
        <v>0</v>
      </c>
      <c r="I27" s="458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619">
        <v>0</v>
      </c>
      <c r="R27" s="619">
        <v>0</v>
      </c>
      <c r="S27" s="619">
        <v>0</v>
      </c>
      <c r="T27" s="619">
        <v>0</v>
      </c>
      <c r="U27" s="619">
        <v>0</v>
      </c>
    </row>
    <row r="28" spans="1:21" ht="20.100000000000001" customHeight="1">
      <c r="A28" s="246" t="s">
        <v>86</v>
      </c>
      <c r="B28" s="458">
        <v>0</v>
      </c>
      <c r="C28" s="46">
        <v>0</v>
      </c>
      <c r="D28" s="46">
        <v>0</v>
      </c>
      <c r="E28" s="46">
        <v>0</v>
      </c>
      <c r="F28" s="619">
        <v>0</v>
      </c>
      <c r="G28" s="619">
        <v>0</v>
      </c>
      <c r="H28" s="619">
        <v>0</v>
      </c>
      <c r="I28" s="619">
        <v>0</v>
      </c>
      <c r="J28" s="619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619">
        <v>0</v>
      </c>
      <c r="R28" s="619">
        <v>0</v>
      </c>
      <c r="S28" s="619">
        <v>0</v>
      </c>
      <c r="T28" s="619">
        <v>0</v>
      </c>
      <c r="U28" s="619">
        <v>0</v>
      </c>
    </row>
    <row r="29" spans="1:21" ht="20.100000000000001" customHeight="1">
      <c r="A29" s="246" t="s">
        <v>74</v>
      </c>
      <c r="B29" s="458">
        <v>1</v>
      </c>
      <c r="C29" s="458">
        <v>1</v>
      </c>
      <c r="D29" s="458">
        <v>2</v>
      </c>
      <c r="E29" s="458">
        <v>4</v>
      </c>
      <c r="F29" s="619">
        <v>1</v>
      </c>
      <c r="G29" s="619">
        <v>1</v>
      </c>
      <c r="H29" s="619">
        <v>2</v>
      </c>
      <c r="I29" s="619">
        <v>4</v>
      </c>
      <c r="J29" s="619">
        <v>0</v>
      </c>
      <c r="K29" s="458">
        <v>0</v>
      </c>
      <c r="L29" s="458">
        <v>0</v>
      </c>
      <c r="M29" s="458">
        <v>0</v>
      </c>
      <c r="N29" s="458">
        <v>0</v>
      </c>
      <c r="O29" s="458">
        <v>0</v>
      </c>
      <c r="P29" s="458">
        <v>0</v>
      </c>
      <c r="Q29" s="619">
        <v>0</v>
      </c>
      <c r="R29" s="619">
        <v>0</v>
      </c>
      <c r="S29" s="619">
        <v>0</v>
      </c>
      <c r="T29" s="619">
        <v>0</v>
      </c>
      <c r="U29" s="619">
        <v>0</v>
      </c>
    </row>
    <row r="30" spans="1:21" ht="20.100000000000001" customHeight="1">
      <c r="A30" s="138"/>
      <c r="B30" s="51"/>
      <c r="C30" s="51"/>
      <c r="D30" s="51"/>
      <c r="E30" s="51"/>
      <c r="F30" s="613"/>
      <c r="G30" s="613"/>
      <c r="H30" s="613"/>
      <c r="I30" s="613"/>
      <c r="J30" s="613"/>
      <c r="K30" s="51"/>
      <c r="L30" s="51"/>
      <c r="M30" s="51"/>
      <c r="N30" s="51"/>
      <c r="O30" s="70"/>
      <c r="P30" s="70"/>
      <c r="Q30" s="623"/>
      <c r="R30" s="623"/>
      <c r="S30" s="623"/>
      <c r="T30" s="623"/>
      <c r="U30" s="624"/>
    </row>
    <row r="31" spans="1:21" s="24" customFormat="1" ht="15.95" customHeight="1">
      <c r="A31" s="765" t="s">
        <v>68</v>
      </c>
      <c r="B31" s="765"/>
      <c r="U31" s="29"/>
    </row>
  </sheetData>
  <mergeCells count="14">
    <mergeCell ref="A3:M3"/>
    <mergeCell ref="A4:M4"/>
    <mergeCell ref="R6:U6"/>
    <mergeCell ref="B7:E7"/>
    <mergeCell ref="F7:I7"/>
    <mergeCell ref="N7:Q7"/>
    <mergeCell ref="R7:U7"/>
    <mergeCell ref="J7:M7"/>
    <mergeCell ref="J6:M6"/>
    <mergeCell ref="A31:B31"/>
    <mergeCell ref="B6:E6"/>
    <mergeCell ref="F6:I6"/>
    <mergeCell ref="N6:Q6"/>
    <mergeCell ref="A6:A11"/>
  </mergeCells>
  <phoneticPr fontId="28" type="noConversion"/>
  <pageMargins left="0.59041666984558105" right="0.59041666984558105" top="0.23597222566604614" bottom="0.19666667282581329" header="0" footer="0"/>
  <pageSetup paperSize="9" scale="52" fitToWidth="0" orientation="portrait" blackAndWhite="1" r:id="rId1"/>
  <colBreaks count="1" manualBreakCount="1">
    <brk id="13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2">
    <tabColor rgb="FF333399"/>
  </sheetPr>
  <dimension ref="A1:Z30"/>
  <sheetViews>
    <sheetView showGridLines="0" view="pageBreakPreview" zoomScale="80" zoomScaleNormal="100" zoomScaleSheetLayoutView="80" workbookViewId="0">
      <selection activeCell="A3" sqref="A3:K3"/>
    </sheetView>
  </sheetViews>
  <sheetFormatPr defaultColWidth="8.88671875" defaultRowHeight="13.5"/>
  <cols>
    <col min="1" max="8" width="10.77734375" style="2" customWidth="1"/>
    <col min="9" max="9" width="10.77734375" style="4" customWidth="1"/>
    <col min="10" max="16" width="10.77734375" style="2" customWidth="1"/>
    <col min="17" max="19" width="10.77734375" style="4" customWidth="1"/>
    <col min="20" max="24" width="10.77734375" style="2" customWidth="1"/>
    <col min="25" max="16384" width="8.88671875" style="2"/>
  </cols>
  <sheetData>
    <row r="1" spans="1:26" ht="20.100000000000001" customHeight="1">
      <c r="A1" s="3" t="s">
        <v>209</v>
      </c>
      <c r="K1" s="25" t="s">
        <v>212</v>
      </c>
      <c r="W1" s="25"/>
    </row>
    <row r="2" spans="1:26" ht="20.100000000000001" customHeight="1"/>
    <row r="3" spans="1:26" ht="25.5">
      <c r="A3" s="642" t="s">
        <v>117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Q3" s="642"/>
      <c r="R3" s="642"/>
      <c r="S3" s="642"/>
      <c r="T3" s="642"/>
      <c r="U3" s="642"/>
      <c r="V3" s="642"/>
      <c r="W3" s="642"/>
      <c r="X3" s="99"/>
      <c r="Y3" s="99"/>
      <c r="Z3" s="99"/>
    </row>
    <row r="4" spans="1:26" ht="20.100000000000001" customHeight="1">
      <c r="A4" s="642" t="s">
        <v>58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18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9"/>
      <c r="Y4" s="99"/>
      <c r="Z4" s="99"/>
    </row>
    <row r="5" spans="1:26" ht="20.100000000000001" customHeight="1">
      <c r="A5" s="58" t="s">
        <v>93</v>
      </c>
      <c r="B5" s="89"/>
      <c r="C5" s="89"/>
      <c r="D5" s="51"/>
      <c r="E5" s="9"/>
      <c r="F5" s="9"/>
      <c r="G5" s="89"/>
      <c r="H5" s="89"/>
      <c r="I5" s="89"/>
      <c r="J5" s="89"/>
      <c r="K5" s="10" t="s">
        <v>301</v>
      </c>
      <c r="L5" s="89"/>
      <c r="M5" s="89"/>
      <c r="N5" s="89"/>
      <c r="O5" s="89"/>
      <c r="Q5" s="89"/>
      <c r="R5" s="89"/>
      <c r="S5" s="89"/>
      <c r="T5" s="89"/>
      <c r="U5" s="89"/>
      <c r="V5" s="89"/>
      <c r="W5" s="10"/>
      <c r="X5" s="99"/>
      <c r="Y5" s="99"/>
      <c r="Z5" s="99"/>
    </row>
    <row r="6" spans="1:26" s="12" customFormat="1" ht="25.5" customHeight="1">
      <c r="A6" s="640" t="s">
        <v>622</v>
      </c>
      <c r="B6" s="771" t="s">
        <v>318</v>
      </c>
      <c r="C6" s="649" t="s">
        <v>340</v>
      </c>
      <c r="D6" s="655"/>
      <c r="E6" s="650"/>
      <c r="F6" s="695" t="s">
        <v>548</v>
      </c>
      <c r="G6" s="693"/>
      <c r="H6" s="693"/>
      <c r="I6" s="693"/>
      <c r="J6" s="693"/>
      <c r="K6" s="647"/>
      <c r="L6" s="755" t="s">
        <v>816</v>
      </c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</row>
    <row r="7" spans="1:26" s="12" customFormat="1" ht="34.5" customHeight="1">
      <c r="A7" s="641"/>
      <c r="B7" s="772"/>
      <c r="C7" s="662" t="s">
        <v>643</v>
      </c>
      <c r="D7" s="678"/>
      <c r="E7" s="663"/>
      <c r="F7" s="662" t="s">
        <v>657</v>
      </c>
      <c r="G7" s="678"/>
      <c r="H7" s="678"/>
      <c r="I7" s="678"/>
      <c r="J7" s="678"/>
      <c r="K7" s="663"/>
      <c r="L7" s="758" t="s">
        <v>147</v>
      </c>
      <c r="M7" s="759"/>
      <c r="N7" s="760"/>
      <c r="O7" s="758" t="s">
        <v>870</v>
      </c>
      <c r="P7" s="760"/>
      <c r="Q7" s="759" t="s">
        <v>802</v>
      </c>
      <c r="R7" s="760"/>
      <c r="S7" s="758" t="s">
        <v>42</v>
      </c>
      <c r="T7" s="759"/>
      <c r="U7" s="759"/>
      <c r="V7" s="759"/>
      <c r="W7" s="760"/>
    </row>
    <row r="8" spans="1:26" s="12" customFormat="1" ht="20.100000000000001" customHeight="1">
      <c r="A8" s="641"/>
      <c r="B8" s="32"/>
      <c r="C8" s="33" t="s">
        <v>728</v>
      </c>
      <c r="D8" s="33" t="s">
        <v>759</v>
      </c>
      <c r="E8" s="60" t="s">
        <v>476</v>
      </c>
      <c r="F8" s="33" t="s">
        <v>728</v>
      </c>
      <c r="G8" s="33" t="s">
        <v>541</v>
      </c>
      <c r="H8" s="60" t="s">
        <v>315</v>
      </c>
      <c r="I8" s="33" t="s">
        <v>349</v>
      </c>
      <c r="J8" s="60" t="s">
        <v>552</v>
      </c>
      <c r="K8" s="33" t="s">
        <v>381</v>
      </c>
      <c r="L8" s="33" t="s">
        <v>728</v>
      </c>
      <c r="M8" s="33" t="s">
        <v>744</v>
      </c>
      <c r="N8" s="33" t="s">
        <v>771</v>
      </c>
      <c r="O8" s="33" t="s">
        <v>744</v>
      </c>
      <c r="P8" s="33" t="s">
        <v>771</v>
      </c>
      <c r="Q8" s="60" t="s">
        <v>744</v>
      </c>
      <c r="R8" s="33" t="s">
        <v>771</v>
      </c>
      <c r="S8" s="33" t="s">
        <v>568</v>
      </c>
      <c r="T8" s="60" t="s">
        <v>316</v>
      </c>
      <c r="U8" s="33" t="s">
        <v>471</v>
      </c>
      <c r="V8" s="33" t="s">
        <v>544</v>
      </c>
      <c r="W8" s="60" t="s">
        <v>543</v>
      </c>
    </row>
    <row r="9" spans="1:26" s="12" customFormat="1" ht="20.100000000000001" customHeight="1">
      <c r="A9" s="641"/>
      <c r="B9" s="32" t="s">
        <v>67</v>
      </c>
      <c r="C9" s="133" t="s">
        <v>13</v>
      </c>
      <c r="D9" s="644" t="s">
        <v>536</v>
      </c>
      <c r="E9" s="30" t="s">
        <v>528</v>
      </c>
      <c r="F9" s="133" t="s">
        <v>13</v>
      </c>
      <c r="G9" s="133" t="s">
        <v>667</v>
      </c>
      <c r="H9" s="644" t="s">
        <v>599</v>
      </c>
      <c r="I9" s="644" t="s">
        <v>616</v>
      </c>
      <c r="J9" s="648" t="s">
        <v>475</v>
      </c>
      <c r="K9" s="644" t="s">
        <v>563</v>
      </c>
      <c r="L9" s="644" t="s">
        <v>13</v>
      </c>
      <c r="M9" s="644" t="s">
        <v>330</v>
      </c>
      <c r="N9" s="644" t="s">
        <v>333</v>
      </c>
      <c r="O9" s="644" t="s">
        <v>330</v>
      </c>
      <c r="P9" s="644" t="s">
        <v>333</v>
      </c>
      <c r="Q9" s="30"/>
      <c r="R9" s="133"/>
      <c r="S9" s="133" t="s">
        <v>664</v>
      </c>
      <c r="T9" s="30" t="s">
        <v>621</v>
      </c>
      <c r="U9" s="133" t="s">
        <v>165</v>
      </c>
      <c r="V9" s="133" t="s">
        <v>623</v>
      </c>
      <c r="W9" s="30"/>
    </row>
    <row r="10" spans="1:26" s="11" customFormat="1" ht="20.100000000000001" customHeight="1">
      <c r="A10" s="653"/>
      <c r="B10" s="38" t="s">
        <v>617</v>
      </c>
      <c r="C10" s="35"/>
      <c r="D10" s="667"/>
      <c r="E10" s="38" t="s">
        <v>661</v>
      </c>
      <c r="F10" s="35"/>
      <c r="G10" s="35" t="s">
        <v>100</v>
      </c>
      <c r="H10" s="667"/>
      <c r="I10" s="667"/>
      <c r="J10" s="669"/>
      <c r="K10" s="667"/>
      <c r="L10" s="667"/>
      <c r="M10" s="667"/>
      <c r="N10" s="667"/>
      <c r="O10" s="667"/>
      <c r="P10" s="667"/>
      <c r="Q10" s="34" t="s">
        <v>330</v>
      </c>
      <c r="R10" s="35" t="s">
        <v>333</v>
      </c>
      <c r="S10" s="35" t="s">
        <v>675</v>
      </c>
      <c r="T10" s="34" t="s">
        <v>675</v>
      </c>
      <c r="U10" s="35" t="s">
        <v>290</v>
      </c>
      <c r="V10" s="35" t="s">
        <v>673</v>
      </c>
      <c r="W10" s="34" t="s">
        <v>563</v>
      </c>
    </row>
    <row r="11" spans="1:26" s="94" customFormat="1" ht="20.100000000000001" customHeight="1">
      <c r="A11" s="134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396"/>
      <c r="R11" s="135"/>
      <c r="S11" s="135"/>
      <c r="T11" s="135"/>
      <c r="U11" s="135"/>
      <c r="V11" s="135"/>
      <c r="W11" s="345"/>
    </row>
    <row r="12" spans="1:26" s="44" customFormat="1" ht="20.100000000000001" customHeight="1">
      <c r="A12" s="95">
        <v>2017</v>
      </c>
      <c r="B12" s="96">
        <v>2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110</v>
      </c>
      <c r="M12" s="96">
        <v>54</v>
      </c>
      <c r="N12" s="96">
        <v>56</v>
      </c>
      <c r="O12" s="96">
        <v>0</v>
      </c>
      <c r="P12" s="96">
        <v>0</v>
      </c>
      <c r="Q12" s="96">
        <v>54</v>
      </c>
      <c r="R12" s="96">
        <v>56</v>
      </c>
      <c r="S12" s="96">
        <v>0</v>
      </c>
      <c r="T12" s="96">
        <v>0</v>
      </c>
      <c r="U12" s="96">
        <v>0</v>
      </c>
      <c r="V12" s="96">
        <v>100</v>
      </c>
      <c r="W12" s="105">
        <v>0</v>
      </c>
    </row>
    <row r="13" spans="1:26" s="44" customFormat="1" ht="20.100000000000001" customHeight="1">
      <c r="A13" s="95">
        <v>2018</v>
      </c>
      <c r="B13" s="96">
        <v>2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110</v>
      </c>
      <c r="M13" s="96">
        <v>54</v>
      </c>
      <c r="N13" s="96">
        <v>56</v>
      </c>
      <c r="O13" s="96">
        <v>0</v>
      </c>
      <c r="P13" s="96">
        <v>0</v>
      </c>
      <c r="Q13" s="96">
        <v>54</v>
      </c>
      <c r="R13" s="96">
        <v>56</v>
      </c>
      <c r="S13" s="96">
        <v>0</v>
      </c>
      <c r="T13" s="96">
        <v>0</v>
      </c>
      <c r="U13" s="96">
        <v>0</v>
      </c>
      <c r="V13" s="96">
        <v>110</v>
      </c>
      <c r="W13" s="105">
        <v>0</v>
      </c>
    </row>
    <row r="14" spans="1:26" s="43" customFormat="1" ht="20.100000000000001" customHeight="1">
      <c r="A14" s="86">
        <v>2019</v>
      </c>
      <c r="B14" s="19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110</v>
      </c>
      <c r="M14" s="19">
        <v>54</v>
      </c>
      <c r="N14" s="19">
        <v>56</v>
      </c>
      <c r="O14" s="19">
        <v>0</v>
      </c>
      <c r="P14" s="19">
        <v>0</v>
      </c>
      <c r="Q14" s="19">
        <v>54</v>
      </c>
      <c r="R14" s="19">
        <v>56</v>
      </c>
      <c r="S14" s="19">
        <v>0</v>
      </c>
      <c r="T14" s="19">
        <v>0</v>
      </c>
      <c r="U14" s="19">
        <v>0</v>
      </c>
      <c r="V14" s="19">
        <v>110</v>
      </c>
      <c r="W14" s="104">
        <v>0</v>
      </c>
    </row>
    <row r="15" spans="1:26" s="43" customFormat="1" ht="20.100000000000001" customHeight="1">
      <c r="A15" s="86">
        <v>2020</v>
      </c>
      <c r="B15" s="19">
        <v>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110</v>
      </c>
      <c r="M15" s="19">
        <v>54</v>
      </c>
      <c r="N15" s="19">
        <v>56</v>
      </c>
      <c r="O15" s="19">
        <v>0</v>
      </c>
      <c r="P15" s="19">
        <v>0</v>
      </c>
      <c r="Q15" s="19">
        <v>54</v>
      </c>
      <c r="R15" s="19">
        <v>56</v>
      </c>
      <c r="S15" s="19">
        <v>0</v>
      </c>
      <c r="T15" s="19">
        <v>0</v>
      </c>
      <c r="U15" s="19">
        <v>0</v>
      </c>
      <c r="V15" s="19">
        <v>110</v>
      </c>
      <c r="W15" s="104">
        <v>0</v>
      </c>
    </row>
    <row r="16" spans="1:26" s="569" customFormat="1" ht="20.100000000000001" customHeight="1">
      <c r="A16" s="249">
        <v>2021</v>
      </c>
      <c r="B16" s="413">
        <v>2</v>
      </c>
      <c r="C16" s="413">
        <v>0</v>
      </c>
      <c r="D16" s="413">
        <v>0</v>
      </c>
      <c r="E16" s="413">
        <v>0</v>
      </c>
      <c r="F16" s="413">
        <v>0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109</v>
      </c>
      <c r="M16" s="413">
        <v>54</v>
      </c>
      <c r="N16" s="489">
        <v>55</v>
      </c>
      <c r="O16" s="413">
        <v>0</v>
      </c>
      <c r="P16" s="413">
        <v>0</v>
      </c>
      <c r="Q16" s="413">
        <v>54</v>
      </c>
      <c r="R16" s="413">
        <v>55</v>
      </c>
      <c r="S16" s="413">
        <v>0</v>
      </c>
      <c r="T16" s="413">
        <v>0</v>
      </c>
      <c r="U16" s="413">
        <v>0</v>
      </c>
      <c r="V16" s="413">
        <v>109</v>
      </c>
      <c r="W16" s="467">
        <v>0</v>
      </c>
    </row>
    <row r="17" spans="1:23" ht="20.100000000000001" customHeight="1">
      <c r="A17" s="88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1"/>
      <c r="Q17" s="460"/>
      <c r="R17" s="460"/>
      <c r="S17" s="460"/>
      <c r="T17" s="460"/>
      <c r="U17" s="460"/>
      <c r="V17" s="460"/>
      <c r="W17" s="462"/>
    </row>
    <row r="18" spans="1:23" ht="20.100000000000001" customHeight="1">
      <c r="A18" s="246" t="s">
        <v>76</v>
      </c>
      <c r="B18" s="463">
        <v>2</v>
      </c>
      <c r="C18" s="463">
        <v>0</v>
      </c>
      <c r="D18" s="463">
        <v>0</v>
      </c>
      <c r="E18" s="463">
        <v>0</v>
      </c>
      <c r="F18" s="463">
        <v>0</v>
      </c>
      <c r="G18" s="463">
        <v>0</v>
      </c>
      <c r="H18" s="463">
        <v>0</v>
      </c>
      <c r="I18" s="463">
        <v>0</v>
      </c>
      <c r="J18" s="463">
        <v>0</v>
      </c>
      <c r="K18" s="463">
        <v>0</v>
      </c>
      <c r="L18" s="464">
        <v>109</v>
      </c>
      <c r="M18" s="465">
        <v>54</v>
      </c>
      <c r="N18" s="465">
        <v>55</v>
      </c>
      <c r="O18" s="463">
        <v>0</v>
      </c>
      <c r="P18" s="469">
        <v>0</v>
      </c>
      <c r="Q18" s="466">
        <v>54</v>
      </c>
      <c r="R18" s="465">
        <v>55</v>
      </c>
      <c r="S18" s="463">
        <v>0</v>
      </c>
      <c r="T18" s="463">
        <v>0</v>
      </c>
      <c r="U18" s="463">
        <v>0</v>
      </c>
      <c r="V18" s="465">
        <v>109</v>
      </c>
      <c r="W18" s="468">
        <v>0</v>
      </c>
    </row>
    <row r="19" spans="1:23" ht="20.100000000000001" customHeight="1">
      <c r="A19" s="246" t="s">
        <v>87</v>
      </c>
      <c r="B19" s="463">
        <v>0</v>
      </c>
      <c r="C19" s="463">
        <v>0</v>
      </c>
      <c r="D19" s="463">
        <v>0</v>
      </c>
      <c r="E19" s="463">
        <v>0</v>
      </c>
      <c r="F19" s="463">
        <v>0</v>
      </c>
      <c r="G19" s="463">
        <v>0</v>
      </c>
      <c r="H19" s="463">
        <v>0</v>
      </c>
      <c r="I19" s="463">
        <v>0</v>
      </c>
      <c r="J19" s="463">
        <v>0</v>
      </c>
      <c r="K19" s="463">
        <v>0</v>
      </c>
      <c r="L19" s="463">
        <v>0</v>
      </c>
      <c r="M19" s="463">
        <v>0</v>
      </c>
      <c r="N19" s="463">
        <v>0</v>
      </c>
      <c r="O19" s="463">
        <v>0</v>
      </c>
      <c r="P19" s="463">
        <v>0</v>
      </c>
      <c r="Q19" s="463">
        <v>0</v>
      </c>
      <c r="R19" s="463">
        <v>0</v>
      </c>
      <c r="S19" s="463">
        <v>0</v>
      </c>
      <c r="T19" s="463">
        <v>0</v>
      </c>
      <c r="U19" s="463">
        <v>0</v>
      </c>
      <c r="V19" s="463">
        <v>0</v>
      </c>
      <c r="W19" s="463">
        <v>0</v>
      </c>
    </row>
    <row r="20" spans="1:23" ht="20.100000000000001" customHeight="1">
      <c r="A20" s="246" t="s">
        <v>75</v>
      </c>
      <c r="B20" s="463">
        <v>0</v>
      </c>
      <c r="C20" s="463">
        <v>0</v>
      </c>
      <c r="D20" s="463">
        <v>0</v>
      </c>
      <c r="E20" s="463">
        <v>0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  <c r="L20" s="463">
        <v>0</v>
      </c>
      <c r="M20" s="463">
        <v>0</v>
      </c>
      <c r="N20" s="463">
        <v>0</v>
      </c>
      <c r="O20" s="463">
        <v>0</v>
      </c>
      <c r="P20" s="463">
        <v>0</v>
      </c>
      <c r="Q20" s="463">
        <v>0</v>
      </c>
      <c r="R20" s="463">
        <v>0</v>
      </c>
      <c r="S20" s="463">
        <v>0</v>
      </c>
      <c r="T20" s="463">
        <v>0</v>
      </c>
      <c r="U20" s="463">
        <v>0</v>
      </c>
      <c r="V20" s="463">
        <v>0</v>
      </c>
      <c r="W20" s="463">
        <v>0</v>
      </c>
    </row>
    <row r="21" spans="1:23" ht="20.100000000000001" customHeight="1">
      <c r="A21" s="246" t="s">
        <v>77</v>
      </c>
      <c r="B21" s="463">
        <v>0</v>
      </c>
      <c r="C21" s="463">
        <v>0</v>
      </c>
      <c r="D21" s="463">
        <v>0</v>
      </c>
      <c r="E21" s="463">
        <v>0</v>
      </c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463">
        <v>0</v>
      </c>
      <c r="L21" s="463">
        <v>0</v>
      </c>
      <c r="M21" s="463">
        <v>0</v>
      </c>
      <c r="N21" s="463">
        <v>0</v>
      </c>
      <c r="O21" s="463">
        <v>0</v>
      </c>
      <c r="P21" s="463">
        <v>0</v>
      </c>
      <c r="Q21" s="463">
        <v>0</v>
      </c>
      <c r="R21" s="463">
        <v>0</v>
      </c>
      <c r="S21" s="463">
        <v>0</v>
      </c>
      <c r="T21" s="463">
        <v>0</v>
      </c>
      <c r="U21" s="463">
        <v>0</v>
      </c>
      <c r="V21" s="463">
        <v>0</v>
      </c>
      <c r="W21" s="463">
        <v>0</v>
      </c>
    </row>
    <row r="22" spans="1:23" ht="20.100000000000001" customHeight="1">
      <c r="A22" s="246" t="s">
        <v>15</v>
      </c>
      <c r="B22" s="463">
        <v>0</v>
      </c>
      <c r="C22" s="463">
        <v>0</v>
      </c>
      <c r="D22" s="463">
        <v>0</v>
      </c>
      <c r="E22" s="463">
        <v>0</v>
      </c>
      <c r="F22" s="463">
        <v>0</v>
      </c>
      <c r="G22" s="463">
        <v>0</v>
      </c>
      <c r="H22" s="463">
        <v>0</v>
      </c>
      <c r="I22" s="463">
        <v>0</v>
      </c>
      <c r="J22" s="463">
        <v>0</v>
      </c>
      <c r="K22" s="463">
        <v>0</v>
      </c>
      <c r="L22" s="463">
        <v>0</v>
      </c>
      <c r="M22" s="463">
        <v>0</v>
      </c>
      <c r="N22" s="463">
        <v>0</v>
      </c>
      <c r="O22" s="463">
        <v>0</v>
      </c>
      <c r="P22" s="463">
        <v>0</v>
      </c>
      <c r="Q22" s="463">
        <v>0</v>
      </c>
      <c r="R22" s="463">
        <v>0</v>
      </c>
      <c r="S22" s="463">
        <v>0</v>
      </c>
      <c r="T22" s="463">
        <v>0</v>
      </c>
      <c r="U22" s="463">
        <v>0</v>
      </c>
      <c r="V22" s="463">
        <v>0</v>
      </c>
      <c r="W22" s="463">
        <v>0</v>
      </c>
    </row>
    <row r="23" spans="1:23" ht="20.100000000000001" customHeight="1">
      <c r="A23" s="246" t="s">
        <v>84</v>
      </c>
      <c r="B23" s="463">
        <v>0</v>
      </c>
      <c r="C23" s="463">
        <v>0</v>
      </c>
      <c r="D23" s="463">
        <v>0</v>
      </c>
      <c r="E23" s="463">
        <v>0</v>
      </c>
      <c r="F23" s="463">
        <v>0</v>
      </c>
      <c r="G23" s="463">
        <v>0</v>
      </c>
      <c r="H23" s="463">
        <v>0</v>
      </c>
      <c r="I23" s="463">
        <v>0</v>
      </c>
      <c r="J23" s="463">
        <v>0</v>
      </c>
      <c r="K23" s="463">
        <v>0</v>
      </c>
      <c r="L23" s="463">
        <v>0</v>
      </c>
      <c r="M23" s="463">
        <v>0</v>
      </c>
      <c r="N23" s="463">
        <v>0</v>
      </c>
      <c r="O23" s="463">
        <v>0</v>
      </c>
      <c r="P23" s="463">
        <v>0</v>
      </c>
      <c r="Q23" s="463">
        <v>0</v>
      </c>
      <c r="R23" s="463">
        <v>0</v>
      </c>
      <c r="S23" s="463">
        <v>0</v>
      </c>
      <c r="T23" s="463">
        <v>0</v>
      </c>
      <c r="U23" s="463">
        <v>0</v>
      </c>
      <c r="V23" s="463">
        <v>0</v>
      </c>
      <c r="W23" s="463">
        <v>0</v>
      </c>
    </row>
    <row r="24" spans="1:23" ht="20.100000000000001" customHeight="1">
      <c r="A24" s="246" t="s">
        <v>85</v>
      </c>
      <c r="B24" s="463">
        <v>0</v>
      </c>
      <c r="C24" s="463">
        <v>0</v>
      </c>
      <c r="D24" s="463">
        <v>0</v>
      </c>
      <c r="E24" s="463">
        <v>0</v>
      </c>
      <c r="F24" s="463">
        <v>0</v>
      </c>
      <c r="G24" s="463">
        <v>0</v>
      </c>
      <c r="H24" s="463">
        <v>0</v>
      </c>
      <c r="I24" s="463">
        <v>0</v>
      </c>
      <c r="J24" s="463">
        <v>0</v>
      </c>
      <c r="K24" s="463">
        <v>0</v>
      </c>
      <c r="L24" s="463">
        <v>0</v>
      </c>
      <c r="M24" s="463">
        <v>0</v>
      </c>
      <c r="N24" s="463">
        <v>0</v>
      </c>
      <c r="O24" s="463">
        <v>0</v>
      </c>
      <c r="P24" s="463">
        <v>0</v>
      </c>
      <c r="Q24" s="463">
        <v>0</v>
      </c>
      <c r="R24" s="463">
        <v>0</v>
      </c>
      <c r="S24" s="463">
        <v>0</v>
      </c>
      <c r="T24" s="463">
        <v>0</v>
      </c>
      <c r="U24" s="463">
        <v>0</v>
      </c>
      <c r="V24" s="463">
        <v>0</v>
      </c>
      <c r="W24" s="463">
        <v>0</v>
      </c>
    </row>
    <row r="25" spans="1:23" ht="20.100000000000001" customHeight="1">
      <c r="A25" s="246" t="s">
        <v>79</v>
      </c>
      <c r="B25" s="463">
        <v>0</v>
      </c>
      <c r="C25" s="463">
        <v>0</v>
      </c>
      <c r="D25" s="463">
        <v>0</v>
      </c>
      <c r="E25" s="463">
        <v>0</v>
      </c>
      <c r="F25" s="463">
        <v>0</v>
      </c>
      <c r="G25" s="463">
        <v>0</v>
      </c>
      <c r="H25" s="463">
        <v>0</v>
      </c>
      <c r="I25" s="463">
        <v>0</v>
      </c>
      <c r="J25" s="463">
        <v>0</v>
      </c>
      <c r="K25" s="463">
        <v>0</v>
      </c>
      <c r="L25" s="463">
        <v>0</v>
      </c>
      <c r="M25" s="463">
        <v>0</v>
      </c>
      <c r="N25" s="463">
        <v>0</v>
      </c>
      <c r="O25" s="463">
        <v>0</v>
      </c>
      <c r="P25" s="463">
        <v>0</v>
      </c>
      <c r="Q25" s="463">
        <v>0</v>
      </c>
      <c r="R25" s="463">
        <v>0</v>
      </c>
      <c r="S25" s="463">
        <v>0</v>
      </c>
      <c r="T25" s="463">
        <v>0</v>
      </c>
      <c r="U25" s="463">
        <v>0</v>
      </c>
      <c r="V25" s="463">
        <v>0</v>
      </c>
      <c r="W25" s="463">
        <v>0</v>
      </c>
    </row>
    <row r="26" spans="1:23" ht="20.100000000000001" customHeight="1">
      <c r="A26" s="246" t="s">
        <v>78</v>
      </c>
      <c r="B26" s="463">
        <v>0</v>
      </c>
      <c r="C26" s="463">
        <v>0</v>
      </c>
      <c r="D26" s="463">
        <v>0</v>
      </c>
      <c r="E26" s="463">
        <v>0</v>
      </c>
      <c r="F26" s="463">
        <v>0</v>
      </c>
      <c r="G26" s="463">
        <v>0</v>
      </c>
      <c r="H26" s="463">
        <v>0</v>
      </c>
      <c r="I26" s="463">
        <v>0</v>
      </c>
      <c r="J26" s="463">
        <v>0</v>
      </c>
      <c r="K26" s="463">
        <v>0</v>
      </c>
      <c r="L26" s="463">
        <v>0</v>
      </c>
      <c r="M26" s="463">
        <v>0</v>
      </c>
      <c r="N26" s="463">
        <v>0</v>
      </c>
      <c r="O26" s="463">
        <v>0</v>
      </c>
      <c r="P26" s="463">
        <v>0</v>
      </c>
      <c r="Q26" s="463">
        <v>0</v>
      </c>
      <c r="R26" s="463">
        <v>0</v>
      </c>
      <c r="S26" s="463">
        <v>0</v>
      </c>
      <c r="T26" s="463">
        <v>0</v>
      </c>
      <c r="U26" s="463">
        <v>0</v>
      </c>
      <c r="V26" s="463">
        <v>0</v>
      </c>
      <c r="W26" s="463">
        <v>0</v>
      </c>
    </row>
    <row r="27" spans="1:23" ht="20.100000000000001" customHeight="1">
      <c r="A27" s="246" t="s">
        <v>86</v>
      </c>
      <c r="B27" s="463">
        <v>0</v>
      </c>
      <c r="C27" s="463">
        <v>0</v>
      </c>
      <c r="D27" s="463">
        <v>0</v>
      </c>
      <c r="E27" s="463">
        <v>0</v>
      </c>
      <c r="F27" s="463">
        <v>0</v>
      </c>
      <c r="G27" s="463">
        <v>0</v>
      </c>
      <c r="H27" s="463">
        <v>0</v>
      </c>
      <c r="I27" s="463">
        <v>0</v>
      </c>
      <c r="J27" s="463">
        <v>0</v>
      </c>
      <c r="K27" s="463">
        <v>0</v>
      </c>
      <c r="L27" s="463">
        <v>0</v>
      </c>
      <c r="M27" s="463">
        <v>0</v>
      </c>
      <c r="N27" s="463">
        <v>0</v>
      </c>
      <c r="O27" s="463">
        <v>0</v>
      </c>
      <c r="P27" s="463">
        <v>0</v>
      </c>
      <c r="Q27" s="463">
        <v>0</v>
      </c>
      <c r="R27" s="463">
        <v>0</v>
      </c>
      <c r="S27" s="463">
        <v>0</v>
      </c>
      <c r="T27" s="463">
        <v>0</v>
      </c>
      <c r="U27" s="463">
        <v>0</v>
      </c>
      <c r="V27" s="463">
        <v>0</v>
      </c>
      <c r="W27" s="463">
        <v>0</v>
      </c>
    </row>
    <row r="28" spans="1:23" ht="20.100000000000001" customHeight="1">
      <c r="A28" s="246" t="s">
        <v>74</v>
      </c>
      <c r="B28" s="463">
        <v>0</v>
      </c>
      <c r="C28" s="463">
        <v>0</v>
      </c>
      <c r="D28" s="463">
        <v>0</v>
      </c>
      <c r="E28" s="463">
        <v>0</v>
      </c>
      <c r="F28" s="463">
        <v>0</v>
      </c>
      <c r="G28" s="463">
        <v>0</v>
      </c>
      <c r="H28" s="463">
        <v>0</v>
      </c>
      <c r="I28" s="463">
        <v>0</v>
      </c>
      <c r="J28" s="463">
        <v>0</v>
      </c>
      <c r="K28" s="463">
        <v>0</v>
      </c>
      <c r="L28" s="463">
        <v>0</v>
      </c>
      <c r="M28" s="463">
        <v>0</v>
      </c>
      <c r="N28" s="463">
        <v>0</v>
      </c>
      <c r="O28" s="463">
        <v>0</v>
      </c>
      <c r="P28" s="463">
        <v>0</v>
      </c>
      <c r="Q28" s="463">
        <v>0</v>
      </c>
      <c r="R28" s="463">
        <v>0</v>
      </c>
      <c r="S28" s="463">
        <v>0</v>
      </c>
      <c r="T28" s="463">
        <v>0</v>
      </c>
      <c r="U28" s="463">
        <v>0</v>
      </c>
      <c r="V28" s="463">
        <v>0</v>
      </c>
      <c r="W28" s="463">
        <v>0</v>
      </c>
    </row>
    <row r="29" spans="1:23" ht="20.100000000000001" customHeight="1">
      <c r="A29" s="138"/>
      <c r="B29" s="51"/>
      <c r="C29" s="51"/>
      <c r="D29" s="51"/>
      <c r="E29" s="51"/>
      <c r="F29" s="51"/>
      <c r="G29" s="51"/>
      <c r="H29" s="51"/>
      <c r="I29" s="51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235"/>
    </row>
    <row r="30" spans="1:23" s="24" customFormat="1" ht="20.100000000000001" customHeight="1">
      <c r="A30" s="765" t="s">
        <v>68</v>
      </c>
      <c r="B30" s="765"/>
      <c r="I30" s="55"/>
      <c r="P30" s="29"/>
      <c r="Q30" s="55"/>
      <c r="R30" s="55"/>
      <c r="S30" s="55"/>
      <c r="W30" s="29"/>
    </row>
  </sheetData>
  <mergeCells count="26">
    <mergeCell ref="A30:B30"/>
    <mergeCell ref="C7:E7"/>
    <mergeCell ref="F7:K7"/>
    <mergeCell ref="N9:N10"/>
    <mergeCell ref="J9:J10"/>
    <mergeCell ref="K9:K10"/>
    <mergeCell ref="H9:H10"/>
    <mergeCell ref="I9:I10"/>
    <mergeCell ref="L9:L10"/>
    <mergeCell ref="L7:N7"/>
    <mergeCell ref="P9:P10"/>
    <mergeCell ref="O7:P7"/>
    <mergeCell ref="O9:O10"/>
    <mergeCell ref="L6:W6"/>
    <mergeCell ref="A3:K3"/>
    <mergeCell ref="A4:K4"/>
    <mergeCell ref="T3:W3"/>
    <mergeCell ref="Q3:S3"/>
    <mergeCell ref="S7:W7"/>
    <mergeCell ref="Q7:R7"/>
    <mergeCell ref="F6:K6"/>
    <mergeCell ref="A6:A10"/>
    <mergeCell ref="M9:M10"/>
    <mergeCell ref="C6:E6"/>
    <mergeCell ref="B6:B7"/>
    <mergeCell ref="D9:D10"/>
  </mergeCells>
  <phoneticPr fontId="28" type="noConversion"/>
  <pageMargins left="0.59041666984558105" right="0.59041666984558105" top="0.59041666984558105" bottom="0.59041666984558105" header="0" footer="0"/>
  <pageSetup paperSize="9" scale="45" fitToWidth="0" orientation="portrait" blackAndWhite="1" r:id="rId1"/>
  <colBreaks count="1" manualBreakCount="1">
    <brk id="11" max="1638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3">
    <tabColor rgb="FF333399"/>
  </sheetPr>
  <dimension ref="A1:AB30"/>
  <sheetViews>
    <sheetView showGridLines="0" view="pageBreakPreview" zoomScale="90" zoomScaleNormal="100" zoomScaleSheetLayoutView="90" workbookViewId="0">
      <selection activeCell="A3" sqref="A3:K3"/>
    </sheetView>
  </sheetViews>
  <sheetFormatPr defaultColWidth="8.88671875" defaultRowHeight="13.5"/>
  <cols>
    <col min="1" max="20" width="10.77734375" style="2" customWidth="1"/>
    <col min="21" max="21" width="13.6640625" style="2" bestFit="1" customWidth="1"/>
    <col min="22" max="22" width="10.77734375" style="2" customWidth="1"/>
    <col min="23" max="16384" width="8.88671875" style="2"/>
  </cols>
  <sheetData>
    <row r="1" spans="1:28" ht="20.100000000000001" customHeight="1">
      <c r="A1" s="3" t="s">
        <v>209</v>
      </c>
      <c r="K1" s="25" t="s">
        <v>212</v>
      </c>
    </row>
    <row r="2" spans="1:28" ht="20.100000000000001" customHeight="1"/>
    <row r="3" spans="1:28" s="4" customFormat="1" ht="25.5">
      <c r="A3" s="713" t="s">
        <v>292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397"/>
      <c r="M3" s="397"/>
      <c r="N3" s="397"/>
      <c r="O3" s="397"/>
      <c r="P3" s="397"/>
      <c r="Q3" s="397"/>
      <c r="R3" s="397"/>
      <c r="S3" s="397"/>
      <c r="T3" s="713"/>
      <c r="U3" s="713"/>
      <c r="AA3" s="773"/>
      <c r="AB3" s="773"/>
    </row>
    <row r="4" spans="1:28" s="4" customFormat="1" ht="20.100000000000001" customHeight="1">
      <c r="A4" s="713" t="s">
        <v>865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6"/>
      <c r="M4" s="6"/>
      <c r="N4" s="6"/>
      <c r="O4" s="6"/>
      <c r="P4" s="6"/>
      <c r="Q4" s="6"/>
      <c r="R4" s="6"/>
      <c r="S4" s="6"/>
      <c r="T4" s="6"/>
      <c r="U4" s="6"/>
      <c r="AA4" s="107"/>
      <c r="AB4" s="107"/>
    </row>
    <row r="5" spans="1:28" s="55" customFormat="1" ht="20.100000000000001" customHeight="1">
      <c r="A5" s="58" t="s">
        <v>447</v>
      </c>
      <c r="B5" s="58"/>
      <c r="C5" s="58"/>
      <c r="D5" s="58"/>
      <c r="E5" s="58"/>
      <c r="F5" s="58"/>
      <c r="G5" s="58"/>
      <c r="H5" s="58"/>
      <c r="I5" s="58"/>
      <c r="J5" s="58"/>
      <c r="K5" s="10" t="s">
        <v>142</v>
      </c>
      <c r="L5" s="58"/>
      <c r="M5" s="58"/>
      <c r="N5" s="58"/>
      <c r="O5" s="58"/>
      <c r="P5" s="58"/>
      <c r="Q5" s="58"/>
      <c r="R5" s="58"/>
      <c r="S5" s="58"/>
      <c r="T5" s="58"/>
      <c r="U5" s="58"/>
      <c r="AA5" s="774"/>
      <c r="AB5" s="774"/>
    </row>
    <row r="6" spans="1:28" s="109" customFormat="1" ht="20.100000000000001" customHeight="1">
      <c r="A6" s="658" t="s">
        <v>22</v>
      </c>
      <c r="B6" s="698" t="s">
        <v>542</v>
      </c>
      <c r="C6" s="699"/>
      <c r="D6" s="708"/>
      <c r="E6" s="684" t="s">
        <v>191</v>
      </c>
      <c r="F6" s="685"/>
      <c r="G6" s="685"/>
      <c r="H6" s="685"/>
      <c r="I6" s="685"/>
      <c r="J6" s="685"/>
      <c r="K6" s="685"/>
      <c r="L6" s="685" t="s">
        <v>191</v>
      </c>
      <c r="M6" s="685"/>
      <c r="N6" s="685"/>
      <c r="O6" s="685"/>
      <c r="P6" s="685"/>
      <c r="Q6" s="685"/>
      <c r="R6" s="685"/>
      <c r="S6" s="686"/>
      <c r="T6" s="684" t="s">
        <v>202</v>
      </c>
      <c r="U6" s="686"/>
    </row>
    <row r="7" spans="1:28" s="50" customFormat="1" ht="20.100000000000001" customHeight="1">
      <c r="A7" s="659"/>
      <c r="B7" s="110" t="s">
        <v>728</v>
      </c>
      <c r="C7" s="74" t="s">
        <v>744</v>
      </c>
      <c r="D7" s="75" t="s">
        <v>771</v>
      </c>
      <c r="E7" s="110" t="s">
        <v>719</v>
      </c>
      <c r="F7" s="110" t="s">
        <v>695</v>
      </c>
      <c r="G7" s="110" t="s">
        <v>693</v>
      </c>
      <c r="H7" s="110" t="s">
        <v>757</v>
      </c>
      <c r="I7" s="110" t="s">
        <v>709</v>
      </c>
      <c r="J7" s="74" t="s">
        <v>768</v>
      </c>
      <c r="K7" s="78" t="s">
        <v>697</v>
      </c>
      <c r="L7" s="110" t="s">
        <v>788</v>
      </c>
      <c r="M7" s="110" t="s">
        <v>715</v>
      </c>
      <c r="N7" s="110" t="s">
        <v>769</v>
      </c>
      <c r="O7" s="110" t="s">
        <v>779</v>
      </c>
      <c r="P7" s="110" t="s">
        <v>782</v>
      </c>
      <c r="Q7" s="110" t="s">
        <v>720</v>
      </c>
      <c r="R7" s="110" t="s">
        <v>762</v>
      </c>
      <c r="S7" s="74" t="s">
        <v>734</v>
      </c>
      <c r="T7" s="111"/>
      <c r="U7" s="76"/>
    </row>
    <row r="8" spans="1:28" s="109" customFormat="1" ht="20.100000000000001" customHeight="1">
      <c r="A8" s="659" t="s">
        <v>88</v>
      </c>
      <c r="B8" s="660" t="s">
        <v>13</v>
      </c>
      <c r="C8" s="660" t="s">
        <v>764</v>
      </c>
      <c r="D8" s="660" t="s">
        <v>527</v>
      </c>
      <c r="E8" s="110" t="s">
        <v>652</v>
      </c>
      <c r="F8" s="110" t="s">
        <v>363</v>
      </c>
      <c r="G8" s="110" t="s">
        <v>621</v>
      </c>
      <c r="H8" s="110" t="s">
        <v>658</v>
      </c>
      <c r="I8" s="110" t="s">
        <v>614</v>
      </c>
      <c r="J8" s="112" t="s">
        <v>159</v>
      </c>
      <c r="K8" s="113" t="s">
        <v>412</v>
      </c>
      <c r="L8" s="110" t="s">
        <v>565</v>
      </c>
      <c r="M8" s="110" t="s">
        <v>547</v>
      </c>
      <c r="N8" s="110" t="s">
        <v>370</v>
      </c>
      <c r="O8" s="110" t="s">
        <v>674</v>
      </c>
      <c r="P8" s="660" t="s">
        <v>444</v>
      </c>
      <c r="Q8" s="660" t="s">
        <v>531</v>
      </c>
      <c r="R8" s="110" t="s">
        <v>712</v>
      </c>
      <c r="S8" s="660" t="s">
        <v>563</v>
      </c>
      <c r="T8" s="114" t="s">
        <v>419</v>
      </c>
      <c r="U8" s="110" t="s">
        <v>629</v>
      </c>
    </row>
    <row r="9" spans="1:28" s="109" customFormat="1" ht="20.100000000000001" customHeight="1">
      <c r="A9" s="700"/>
      <c r="B9" s="661"/>
      <c r="C9" s="661"/>
      <c r="D9" s="661"/>
      <c r="E9" s="82" t="s">
        <v>690</v>
      </c>
      <c r="F9" s="82" t="s">
        <v>665</v>
      </c>
      <c r="G9" s="82" t="s">
        <v>675</v>
      </c>
      <c r="H9" s="82" t="s">
        <v>675</v>
      </c>
      <c r="I9" s="82" t="s">
        <v>675</v>
      </c>
      <c r="J9" s="82" t="s">
        <v>675</v>
      </c>
      <c r="K9" s="376" t="s">
        <v>526</v>
      </c>
      <c r="L9" s="82" t="s">
        <v>374</v>
      </c>
      <c r="M9" s="82" t="s">
        <v>538</v>
      </c>
      <c r="N9" s="82" t="s">
        <v>538</v>
      </c>
      <c r="O9" s="82" t="s">
        <v>338</v>
      </c>
      <c r="P9" s="661"/>
      <c r="Q9" s="661"/>
      <c r="R9" s="82" t="s">
        <v>355</v>
      </c>
      <c r="S9" s="661"/>
      <c r="T9" s="82"/>
      <c r="U9" s="82"/>
    </row>
    <row r="10" spans="1:28" ht="20.100000000000001" customHeight="1">
      <c r="A10" s="11"/>
      <c r="B10" s="64"/>
      <c r="C10" s="11"/>
      <c r="D10" s="115"/>
      <c r="E10" s="4"/>
      <c r="F10" s="4"/>
    </row>
    <row r="11" spans="1:28" s="127" customFormat="1" ht="20.100000000000001" customHeight="1">
      <c r="A11" s="93">
        <v>2017</v>
      </c>
      <c r="B11" s="347">
        <v>3318</v>
      </c>
      <c r="C11" s="125">
        <v>1668</v>
      </c>
      <c r="D11" s="125">
        <v>1650</v>
      </c>
      <c r="E11" s="125">
        <v>1647</v>
      </c>
      <c r="F11" s="125">
        <v>256</v>
      </c>
      <c r="G11" s="125">
        <v>217</v>
      </c>
      <c r="H11" s="125">
        <v>510</v>
      </c>
      <c r="I11" s="125">
        <v>26</v>
      </c>
      <c r="J11" s="125">
        <v>343</v>
      </c>
      <c r="K11" s="125">
        <v>7</v>
      </c>
      <c r="L11" s="125">
        <v>238</v>
      </c>
      <c r="M11" s="125">
        <v>40</v>
      </c>
      <c r="N11" s="125">
        <v>6</v>
      </c>
      <c r="O11" s="125">
        <v>14</v>
      </c>
      <c r="P11" s="125">
        <v>7</v>
      </c>
      <c r="Q11" s="125">
        <v>3</v>
      </c>
      <c r="R11" s="125">
        <v>11</v>
      </c>
      <c r="S11" s="125">
        <v>13</v>
      </c>
      <c r="T11" s="126">
        <v>1175</v>
      </c>
      <c r="U11" s="126">
        <v>2143</v>
      </c>
    </row>
    <row r="12" spans="1:28" s="127" customFormat="1" ht="20.100000000000001" customHeight="1">
      <c r="A12" s="93">
        <v>2018</v>
      </c>
      <c r="B12" s="347">
        <v>3324</v>
      </c>
      <c r="C12" s="125">
        <v>1663</v>
      </c>
      <c r="D12" s="125">
        <v>1661</v>
      </c>
      <c r="E12" s="125">
        <v>1635</v>
      </c>
      <c r="F12" s="125">
        <v>238</v>
      </c>
      <c r="G12" s="125">
        <v>286</v>
      </c>
      <c r="H12" s="125">
        <v>577</v>
      </c>
      <c r="I12" s="125">
        <v>23</v>
      </c>
      <c r="J12" s="125">
        <v>343</v>
      </c>
      <c r="K12" s="125">
        <v>7</v>
      </c>
      <c r="L12" s="125">
        <v>118</v>
      </c>
      <c r="M12" s="125">
        <v>44</v>
      </c>
      <c r="N12" s="125">
        <v>4</v>
      </c>
      <c r="O12" s="125">
        <v>11</v>
      </c>
      <c r="P12" s="125">
        <v>9</v>
      </c>
      <c r="Q12" s="125">
        <v>7</v>
      </c>
      <c r="R12" s="125">
        <v>8</v>
      </c>
      <c r="S12" s="125">
        <v>14</v>
      </c>
      <c r="T12" s="126">
        <v>1153</v>
      </c>
      <c r="U12" s="126">
        <v>2171</v>
      </c>
    </row>
    <row r="13" spans="1:28" s="123" customFormat="1" ht="20.100000000000001" customHeight="1">
      <c r="A13" s="11">
        <v>2019</v>
      </c>
      <c r="B13" s="346">
        <v>3303</v>
      </c>
      <c r="C13" s="122">
        <v>1633</v>
      </c>
      <c r="D13" s="122">
        <v>1670</v>
      </c>
      <c r="E13" s="122">
        <v>1594</v>
      </c>
      <c r="F13" s="122">
        <v>234</v>
      </c>
      <c r="G13" s="122">
        <v>295</v>
      </c>
      <c r="H13" s="122">
        <v>593</v>
      </c>
      <c r="I13" s="122">
        <v>23</v>
      </c>
      <c r="J13" s="122">
        <v>338</v>
      </c>
      <c r="K13" s="122">
        <v>7</v>
      </c>
      <c r="L13" s="122">
        <v>115</v>
      </c>
      <c r="M13" s="122">
        <v>50</v>
      </c>
      <c r="N13" s="122">
        <v>3</v>
      </c>
      <c r="O13" s="122">
        <v>13</v>
      </c>
      <c r="P13" s="122">
        <v>10</v>
      </c>
      <c r="Q13" s="122">
        <v>3</v>
      </c>
      <c r="R13" s="122">
        <v>11</v>
      </c>
      <c r="S13" s="122">
        <v>14</v>
      </c>
      <c r="T13" s="46">
        <v>1136</v>
      </c>
      <c r="U13" s="46">
        <v>2167</v>
      </c>
    </row>
    <row r="14" spans="1:28" s="123" customFormat="1" ht="20.100000000000001" customHeight="1">
      <c r="A14" s="11">
        <v>2020</v>
      </c>
      <c r="B14" s="346">
        <v>3279</v>
      </c>
      <c r="C14" s="122">
        <v>1622</v>
      </c>
      <c r="D14" s="122">
        <v>1657</v>
      </c>
      <c r="E14" s="122">
        <v>1574</v>
      </c>
      <c r="F14" s="122">
        <v>231</v>
      </c>
      <c r="G14" s="122">
        <v>292</v>
      </c>
      <c r="H14" s="122">
        <v>597</v>
      </c>
      <c r="I14" s="122">
        <v>24</v>
      </c>
      <c r="J14" s="122">
        <v>337</v>
      </c>
      <c r="K14" s="122">
        <v>8</v>
      </c>
      <c r="L14" s="122">
        <v>112</v>
      </c>
      <c r="M14" s="122">
        <v>49</v>
      </c>
      <c r="N14" s="122">
        <v>3</v>
      </c>
      <c r="O14" s="122">
        <v>14</v>
      </c>
      <c r="P14" s="122">
        <v>10</v>
      </c>
      <c r="Q14" s="122">
        <v>3</v>
      </c>
      <c r="R14" s="122">
        <v>11</v>
      </c>
      <c r="S14" s="122">
        <v>14</v>
      </c>
      <c r="T14" s="46">
        <v>1126</v>
      </c>
      <c r="U14" s="46">
        <v>2153</v>
      </c>
    </row>
    <row r="15" spans="1:28" s="128" customFormat="1" ht="20.100000000000001" customHeight="1">
      <c r="A15" s="157">
        <v>2021</v>
      </c>
      <c r="B15" s="348">
        <v>3210</v>
      </c>
      <c r="C15" s="278">
        <v>1587</v>
      </c>
      <c r="D15" s="278">
        <v>1623</v>
      </c>
      <c r="E15" s="278">
        <v>1521</v>
      </c>
      <c r="F15" s="278">
        <v>228</v>
      </c>
      <c r="G15" s="278">
        <v>283</v>
      </c>
      <c r="H15" s="278">
        <v>601</v>
      </c>
      <c r="I15" s="278">
        <v>21</v>
      </c>
      <c r="J15" s="278">
        <v>335</v>
      </c>
      <c r="K15" s="278">
        <v>8</v>
      </c>
      <c r="L15" s="278">
        <v>114</v>
      </c>
      <c r="M15" s="278">
        <v>46</v>
      </c>
      <c r="N15" s="278">
        <v>2</v>
      </c>
      <c r="O15" s="278">
        <v>14</v>
      </c>
      <c r="P15" s="278">
        <v>9</v>
      </c>
      <c r="Q15" s="278">
        <v>3</v>
      </c>
      <c r="R15" s="278">
        <v>12</v>
      </c>
      <c r="S15" s="278">
        <v>13</v>
      </c>
      <c r="T15" s="421">
        <v>1108</v>
      </c>
      <c r="U15" s="421">
        <v>2102</v>
      </c>
    </row>
    <row r="16" spans="1:28" ht="20.100000000000001" customHeight="1">
      <c r="A16" s="11"/>
      <c r="B16" s="570"/>
      <c r="C16" s="571"/>
      <c r="D16" s="571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</row>
    <row r="17" spans="1:21" ht="20.100000000000001" customHeight="1">
      <c r="A17" s="245" t="s">
        <v>76</v>
      </c>
      <c r="B17" s="573">
        <v>790</v>
      </c>
      <c r="C17" s="574">
        <v>398</v>
      </c>
      <c r="D17" s="574">
        <v>392</v>
      </c>
      <c r="E17" s="575">
        <v>344</v>
      </c>
      <c r="F17" s="575">
        <v>58</v>
      </c>
      <c r="G17" s="575">
        <v>64</v>
      </c>
      <c r="H17" s="575">
        <v>111</v>
      </c>
      <c r="I17" s="575">
        <v>2</v>
      </c>
      <c r="J17" s="575">
        <v>149</v>
      </c>
      <c r="K17" s="575">
        <v>3</v>
      </c>
      <c r="L17" s="575">
        <v>27</v>
      </c>
      <c r="M17" s="575">
        <v>16</v>
      </c>
      <c r="N17" s="575">
        <v>0</v>
      </c>
      <c r="O17" s="575">
        <v>4</v>
      </c>
      <c r="P17" s="575">
        <v>7</v>
      </c>
      <c r="Q17" s="575">
        <v>0</v>
      </c>
      <c r="R17" s="575">
        <v>3</v>
      </c>
      <c r="S17" s="575">
        <v>2</v>
      </c>
      <c r="T17" s="575">
        <v>335</v>
      </c>
      <c r="U17" s="575">
        <v>455</v>
      </c>
    </row>
    <row r="18" spans="1:21" ht="20.100000000000001" customHeight="1">
      <c r="A18" s="245" t="s">
        <v>87</v>
      </c>
      <c r="B18" s="573">
        <v>202</v>
      </c>
      <c r="C18" s="574">
        <v>95</v>
      </c>
      <c r="D18" s="574">
        <v>107</v>
      </c>
      <c r="E18" s="575">
        <v>104</v>
      </c>
      <c r="F18" s="575">
        <v>13</v>
      </c>
      <c r="G18" s="575">
        <v>14</v>
      </c>
      <c r="H18" s="575">
        <v>46</v>
      </c>
      <c r="I18" s="575">
        <v>3</v>
      </c>
      <c r="J18" s="575">
        <v>7</v>
      </c>
      <c r="K18" s="576">
        <v>0</v>
      </c>
      <c r="L18" s="575">
        <v>5</v>
      </c>
      <c r="M18" s="575">
        <v>5</v>
      </c>
      <c r="N18" s="575">
        <v>0</v>
      </c>
      <c r="O18" s="575">
        <v>0</v>
      </c>
      <c r="P18" s="575">
        <v>1</v>
      </c>
      <c r="Q18" s="575">
        <v>1</v>
      </c>
      <c r="R18" s="575">
        <v>2</v>
      </c>
      <c r="S18" s="575">
        <v>1</v>
      </c>
      <c r="T18" s="575">
        <v>54</v>
      </c>
      <c r="U18" s="575">
        <v>148</v>
      </c>
    </row>
    <row r="19" spans="1:21" ht="20.100000000000001" customHeight="1">
      <c r="A19" s="245" t="s">
        <v>75</v>
      </c>
      <c r="B19" s="573">
        <v>217</v>
      </c>
      <c r="C19" s="574">
        <v>95</v>
      </c>
      <c r="D19" s="574">
        <v>122</v>
      </c>
      <c r="E19" s="575">
        <v>101</v>
      </c>
      <c r="F19" s="575">
        <v>14</v>
      </c>
      <c r="G19" s="575">
        <v>24</v>
      </c>
      <c r="H19" s="575">
        <v>43</v>
      </c>
      <c r="I19" s="575">
        <v>2</v>
      </c>
      <c r="J19" s="575">
        <v>16</v>
      </c>
      <c r="K19" s="575">
        <v>0</v>
      </c>
      <c r="L19" s="575">
        <v>14</v>
      </c>
      <c r="M19" s="575">
        <v>3</v>
      </c>
      <c r="N19" s="575">
        <v>0</v>
      </c>
      <c r="O19" s="575">
        <v>0</v>
      </c>
      <c r="P19" s="575">
        <v>0</v>
      </c>
      <c r="Q19" s="575">
        <v>0</v>
      </c>
      <c r="R19" s="575">
        <v>0</v>
      </c>
      <c r="S19" s="575">
        <v>0</v>
      </c>
      <c r="T19" s="575">
        <v>76</v>
      </c>
      <c r="U19" s="575">
        <v>141</v>
      </c>
    </row>
    <row r="20" spans="1:21" ht="20.100000000000001" customHeight="1">
      <c r="A20" s="245" t="s">
        <v>77</v>
      </c>
      <c r="B20" s="573">
        <v>350</v>
      </c>
      <c r="C20" s="574">
        <v>166</v>
      </c>
      <c r="D20" s="574">
        <v>184</v>
      </c>
      <c r="E20" s="575">
        <v>164</v>
      </c>
      <c r="F20" s="575">
        <v>25</v>
      </c>
      <c r="G20" s="575">
        <v>30</v>
      </c>
      <c r="H20" s="575">
        <v>73</v>
      </c>
      <c r="I20" s="575">
        <v>2</v>
      </c>
      <c r="J20" s="575">
        <v>38</v>
      </c>
      <c r="K20" s="575">
        <v>0</v>
      </c>
      <c r="L20" s="575">
        <v>9</v>
      </c>
      <c r="M20" s="575">
        <v>3</v>
      </c>
      <c r="N20" s="575">
        <v>2</v>
      </c>
      <c r="O20" s="575">
        <v>2</v>
      </c>
      <c r="P20" s="575">
        <v>0</v>
      </c>
      <c r="Q20" s="575">
        <v>0</v>
      </c>
      <c r="R20" s="575">
        <v>0</v>
      </c>
      <c r="S20" s="575">
        <v>2</v>
      </c>
      <c r="T20" s="575">
        <v>124</v>
      </c>
      <c r="U20" s="575">
        <v>226</v>
      </c>
    </row>
    <row r="21" spans="1:21" ht="20.100000000000001" customHeight="1">
      <c r="A21" s="245" t="s">
        <v>15</v>
      </c>
      <c r="B21" s="573">
        <v>210</v>
      </c>
      <c r="C21" s="574">
        <v>107</v>
      </c>
      <c r="D21" s="574">
        <v>103</v>
      </c>
      <c r="E21" s="575">
        <v>109</v>
      </c>
      <c r="F21" s="575">
        <v>18</v>
      </c>
      <c r="G21" s="575">
        <v>14</v>
      </c>
      <c r="H21" s="575">
        <v>37</v>
      </c>
      <c r="I21" s="575">
        <v>2</v>
      </c>
      <c r="J21" s="575">
        <v>18</v>
      </c>
      <c r="K21" s="575">
        <v>0</v>
      </c>
      <c r="L21" s="575">
        <v>8</v>
      </c>
      <c r="M21" s="575">
        <v>2</v>
      </c>
      <c r="N21" s="575">
        <v>0</v>
      </c>
      <c r="O21" s="575">
        <v>1</v>
      </c>
      <c r="P21" s="575">
        <v>0</v>
      </c>
      <c r="Q21" s="575">
        <v>0</v>
      </c>
      <c r="R21" s="575">
        <v>0</v>
      </c>
      <c r="S21" s="575">
        <v>1</v>
      </c>
      <c r="T21" s="575">
        <v>69</v>
      </c>
      <c r="U21" s="575">
        <v>141</v>
      </c>
    </row>
    <row r="22" spans="1:21" ht="20.100000000000001" customHeight="1">
      <c r="A22" s="245" t="s">
        <v>84</v>
      </c>
      <c r="B22" s="573">
        <v>262</v>
      </c>
      <c r="C22" s="574">
        <v>122</v>
      </c>
      <c r="D22" s="574">
        <v>140</v>
      </c>
      <c r="E22" s="575">
        <v>134</v>
      </c>
      <c r="F22" s="575">
        <v>18</v>
      </c>
      <c r="G22" s="575">
        <v>22</v>
      </c>
      <c r="H22" s="575">
        <v>46</v>
      </c>
      <c r="I22" s="575">
        <v>2</v>
      </c>
      <c r="J22" s="575">
        <v>20</v>
      </c>
      <c r="K22" s="575">
        <v>0</v>
      </c>
      <c r="L22" s="575">
        <v>11</v>
      </c>
      <c r="M22" s="575">
        <v>2</v>
      </c>
      <c r="N22" s="575">
        <v>0</v>
      </c>
      <c r="O22" s="575">
        <v>1</v>
      </c>
      <c r="P22" s="575">
        <v>0</v>
      </c>
      <c r="Q22" s="575">
        <v>0</v>
      </c>
      <c r="R22" s="575">
        <v>2</v>
      </c>
      <c r="S22" s="575">
        <v>4</v>
      </c>
      <c r="T22" s="575">
        <v>84</v>
      </c>
      <c r="U22" s="575">
        <v>178</v>
      </c>
    </row>
    <row r="23" spans="1:21" ht="20.100000000000001" customHeight="1">
      <c r="A23" s="245" t="s">
        <v>85</v>
      </c>
      <c r="B23" s="573">
        <v>171</v>
      </c>
      <c r="C23" s="574">
        <v>82</v>
      </c>
      <c r="D23" s="574">
        <v>89</v>
      </c>
      <c r="E23" s="575">
        <v>84</v>
      </c>
      <c r="F23" s="575">
        <v>10</v>
      </c>
      <c r="G23" s="575">
        <v>10</v>
      </c>
      <c r="H23" s="575">
        <v>43</v>
      </c>
      <c r="I23" s="575">
        <v>4</v>
      </c>
      <c r="J23" s="575">
        <v>13</v>
      </c>
      <c r="K23" s="575">
        <v>0</v>
      </c>
      <c r="L23" s="575">
        <v>3</v>
      </c>
      <c r="M23" s="575">
        <v>1</v>
      </c>
      <c r="N23" s="575">
        <v>0</v>
      </c>
      <c r="O23" s="575">
        <v>2</v>
      </c>
      <c r="P23" s="575">
        <v>0</v>
      </c>
      <c r="Q23" s="575">
        <v>0</v>
      </c>
      <c r="R23" s="575">
        <v>1</v>
      </c>
      <c r="S23" s="575">
        <v>0</v>
      </c>
      <c r="T23" s="575">
        <v>50</v>
      </c>
      <c r="U23" s="575">
        <v>121</v>
      </c>
    </row>
    <row r="24" spans="1:21" ht="20.100000000000001" customHeight="1">
      <c r="A24" s="245" t="s">
        <v>79</v>
      </c>
      <c r="B24" s="573">
        <v>336</v>
      </c>
      <c r="C24" s="574">
        <v>193</v>
      </c>
      <c r="D24" s="574">
        <v>143</v>
      </c>
      <c r="E24" s="575">
        <v>167</v>
      </c>
      <c r="F24" s="575">
        <v>23</v>
      </c>
      <c r="G24" s="575">
        <v>41</v>
      </c>
      <c r="H24" s="575">
        <v>51</v>
      </c>
      <c r="I24" s="575">
        <v>1</v>
      </c>
      <c r="J24" s="575">
        <v>29</v>
      </c>
      <c r="K24" s="575">
        <v>2</v>
      </c>
      <c r="L24" s="575">
        <v>8</v>
      </c>
      <c r="M24" s="575">
        <v>8</v>
      </c>
      <c r="N24" s="575">
        <v>0</v>
      </c>
      <c r="O24" s="575">
        <v>1</v>
      </c>
      <c r="P24" s="575">
        <v>1</v>
      </c>
      <c r="Q24" s="575">
        <v>1</v>
      </c>
      <c r="R24" s="575">
        <v>2</v>
      </c>
      <c r="S24" s="575">
        <v>1</v>
      </c>
      <c r="T24" s="575">
        <v>110</v>
      </c>
      <c r="U24" s="575">
        <v>226</v>
      </c>
    </row>
    <row r="25" spans="1:21" ht="20.100000000000001" customHeight="1">
      <c r="A25" s="245" t="s">
        <v>78</v>
      </c>
      <c r="B25" s="573">
        <v>283</v>
      </c>
      <c r="C25" s="574">
        <v>134</v>
      </c>
      <c r="D25" s="574">
        <v>149</v>
      </c>
      <c r="E25" s="575">
        <v>132</v>
      </c>
      <c r="F25" s="575">
        <v>20</v>
      </c>
      <c r="G25" s="575">
        <v>25</v>
      </c>
      <c r="H25" s="575">
        <v>69</v>
      </c>
      <c r="I25" s="575">
        <v>2</v>
      </c>
      <c r="J25" s="575">
        <v>20</v>
      </c>
      <c r="K25" s="575">
        <v>0</v>
      </c>
      <c r="L25" s="575">
        <v>8</v>
      </c>
      <c r="M25" s="575">
        <v>3</v>
      </c>
      <c r="N25" s="575">
        <v>0</v>
      </c>
      <c r="O25" s="575">
        <v>1</v>
      </c>
      <c r="P25" s="575">
        <v>0</v>
      </c>
      <c r="Q25" s="575">
        <v>0</v>
      </c>
      <c r="R25" s="575">
        <v>1</v>
      </c>
      <c r="S25" s="575">
        <v>2</v>
      </c>
      <c r="T25" s="575">
        <v>78</v>
      </c>
      <c r="U25" s="575">
        <v>205</v>
      </c>
    </row>
    <row r="26" spans="1:21" ht="20.100000000000001" customHeight="1">
      <c r="A26" s="245" t="s">
        <v>86</v>
      </c>
      <c r="B26" s="573">
        <v>231</v>
      </c>
      <c r="C26" s="574">
        <v>118</v>
      </c>
      <c r="D26" s="574">
        <v>113</v>
      </c>
      <c r="E26" s="575">
        <v>110</v>
      </c>
      <c r="F26" s="575">
        <v>16</v>
      </c>
      <c r="G26" s="575">
        <v>23</v>
      </c>
      <c r="H26" s="575">
        <v>42</v>
      </c>
      <c r="I26" s="575">
        <v>1</v>
      </c>
      <c r="J26" s="575">
        <v>20</v>
      </c>
      <c r="K26" s="575">
        <v>2</v>
      </c>
      <c r="L26" s="575">
        <v>14</v>
      </c>
      <c r="M26" s="575">
        <v>2</v>
      </c>
      <c r="N26" s="575">
        <v>0</v>
      </c>
      <c r="O26" s="575">
        <v>1</v>
      </c>
      <c r="P26" s="575">
        <v>0</v>
      </c>
      <c r="Q26" s="575">
        <v>0</v>
      </c>
      <c r="R26" s="575">
        <v>0</v>
      </c>
      <c r="S26" s="575">
        <v>0</v>
      </c>
      <c r="T26" s="575">
        <v>80</v>
      </c>
      <c r="U26" s="575">
        <v>151</v>
      </c>
    </row>
    <row r="27" spans="1:21" ht="20.100000000000001" customHeight="1">
      <c r="A27" s="245" t="s">
        <v>74</v>
      </c>
      <c r="B27" s="573">
        <v>158</v>
      </c>
      <c r="C27" s="574">
        <v>77</v>
      </c>
      <c r="D27" s="574">
        <v>81</v>
      </c>
      <c r="E27" s="575">
        <v>72</v>
      </c>
      <c r="F27" s="575">
        <v>13</v>
      </c>
      <c r="G27" s="575">
        <v>16</v>
      </c>
      <c r="H27" s="575">
        <v>40</v>
      </c>
      <c r="I27" s="575">
        <v>0</v>
      </c>
      <c r="J27" s="575">
        <v>5</v>
      </c>
      <c r="K27" s="575">
        <v>1</v>
      </c>
      <c r="L27" s="575">
        <v>7</v>
      </c>
      <c r="M27" s="575">
        <v>1</v>
      </c>
      <c r="N27" s="575">
        <v>0</v>
      </c>
      <c r="O27" s="575">
        <v>1</v>
      </c>
      <c r="P27" s="575">
        <v>0</v>
      </c>
      <c r="Q27" s="575">
        <v>1</v>
      </c>
      <c r="R27" s="575">
        <v>1</v>
      </c>
      <c r="S27" s="575">
        <v>0</v>
      </c>
      <c r="T27" s="575">
        <v>48</v>
      </c>
      <c r="U27" s="575">
        <v>110</v>
      </c>
    </row>
    <row r="28" spans="1:21" ht="20.100000000000001" customHeight="1">
      <c r="A28" s="137"/>
      <c r="B28" s="131"/>
      <c r="C28" s="137"/>
      <c r="D28" s="13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ht="20.100000000000001" customHeight="1">
      <c r="A29" s="24" t="s">
        <v>68</v>
      </c>
      <c r="B29" s="24"/>
      <c r="C29" s="24"/>
      <c r="D29" s="24"/>
      <c r="E29" s="24"/>
      <c r="F29" s="99"/>
      <c r="R29" s="90"/>
    </row>
    <row r="30" spans="1:21" ht="18.75" customHeight="1">
      <c r="A30" s="788" t="s">
        <v>952</v>
      </c>
      <c r="B30" s="24"/>
      <c r="C30" s="24"/>
      <c r="D30" s="24"/>
      <c r="E30" s="24"/>
    </row>
  </sheetData>
  <mergeCells count="17">
    <mergeCell ref="A4:K4"/>
    <mergeCell ref="AA3:AB3"/>
    <mergeCell ref="T3:U3"/>
    <mergeCell ref="AA5:AB5"/>
    <mergeCell ref="T6:U6"/>
    <mergeCell ref="A3:K3"/>
    <mergeCell ref="A8:A9"/>
    <mergeCell ref="B6:D6"/>
    <mergeCell ref="C8:C9"/>
    <mergeCell ref="D8:D9"/>
    <mergeCell ref="B8:B9"/>
    <mergeCell ref="A6:A7"/>
    <mergeCell ref="P8:P9"/>
    <mergeCell ref="Q8:Q9"/>
    <mergeCell ref="S8:S9"/>
    <mergeCell ref="L6:S6"/>
    <mergeCell ref="E6:K6"/>
  </mergeCells>
  <phoneticPr fontId="28" type="noConversion"/>
  <pageMargins left="0.59041666984558105" right="0.59041666984558105" top="0.59041666984558105" bottom="0.59041666984558105" header="0.19666667282581329" footer="0"/>
  <pageSetup paperSize="9" scale="52" orientation="portrait" blackAndWhite="1" r:id="rId1"/>
  <colBreaks count="1" manualBreakCount="1">
    <brk id="11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4">
    <tabColor rgb="FF333399"/>
  </sheetPr>
  <dimension ref="A1:M30"/>
  <sheetViews>
    <sheetView showGridLines="0" view="pageBreakPreview" zoomScale="80" zoomScaleNormal="100" zoomScaleSheetLayoutView="80" workbookViewId="0">
      <selection activeCell="A3" sqref="A3:G3"/>
    </sheetView>
  </sheetViews>
  <sheetFormatPr defaultColWidth="8.88671875" defaultRowHeight="13.5"/>
  <cols>
    <col min="1" max="5" width="10.77734375" style="2" customWidth="1"/>
    <col min="6" max="6" width="13.109375" style="2" bestFit="1" customWidth="1"/>
    <col min="7" max="7" width="18.77734375" style="2" bestFit="1" customWidth="1"/>
    <col min="8" max="9" width="10.77734375" style="2" customWidth="1"/>
    <col min="10" max="10" width="11" style="2" bestFit="1" customWidth="1"/>
    <col min="11" max="12" width="10.77734375" style="2" customWidth="1"/>
    <col min="13" max="13" width="14.77734375" style="2" customWidth="1"/>
    <col min="14" max="14" width="10.77734375" style="2" customWidth="1"/>
    <col min="15" max="16384" width="8.88671875" style="2"/>
  </cols>
  <sheetData>
    <row r="1" spans="1:13" ht="20.100000000000001" customHeight="1">
      <c r="A1" s="3" t="s">
        <v>209</v>
      </c>
      <c r="G1" s="25" t="s">
        <v>212</v>
      </c>
    </row>
    <row r="2" spans="1:13" ht="20.100000000000001" customHeight="1"/>
    <row r="3" spans="1:13" s="57" customFormat="1" ht="25.5">
      <c r="A3" s="642" t="s">
        <v>939</v>
      </c>
      <c r="B3" s="642"/>
      <c r="C3" s="642"/>
      <c r="D3" s="642"/>
      <c r="E3" s="642"/>
      <c r="F3" s="642"/>
      <c r="G3" s="642"/>
    </row>
    <row r="4" spans="1:13" s="57" customFormat="1" ht="20.100000000000001" customHeight="1">
      <c r="A4" s="664" t="s">
        <v>6</v>
      </c>
      <c r="B4" s="664"/>
      <c r="C4" s="664"/>
      <c r="D4" s="664"/>
      <c r="E4" s="664"/>
      <c r="F4" s="664"/>
      <c r="G4" s="664"/>
      <c r="H4" s="195"/>
      <c r="I4" s="69"/>
      <c r="J4" s="69"/>
      <c r="K4" s="69"/>
      <c r="L4" s="69"/>
      <c r="M4" s="69"/>
    </row>
    <row r="5" spans="1:13" s="24" customFormat="1" ht="20.100000000000001" customHeight="1">
      <c r="A5" s="58" t="s">
        <v>447</v>
      </c>
      <c r="B5" s="55"/>
      <c r="C5" s="55"/>
      <c r="D5" s="55"/>
      <c r="E5" s="55"/>
      <c r="F5" s="100"/>
      <c r="G5" s="10" t="s">
        <v>142</v>
      </c>
    </row>
    <row r="6" spans="1:13" ht="33.75" customHeight="1">
      <c r="A6" s="349" t="s">
        <v>22</v>
      </c>
      <c r="B6" s="695" t="s">
        <v>810</v>
      </c>
      <c r="C6" s="693"/>
      <c r="D6" s="693"/>
      <c r="E6" s="693"/>
      <c r="F6" s="693"/>
      <c r="G6" s="647"/>
      <c r="H6" s="756" t="s">
        <v>806</v>
      </c>
      <c r="I6" s="756"/>
      <c r="J6" s="756"/>
      <c r="K6" s="756"/>
      <c r="L6" s="756"/>
      <c r="M6" s="756"/>
    </row>
    <row r="7" spans="1:13" ht="27.75" customHeight="1">
      <c r="A7" s="641" t="s">
        <v>88</v>
      </c>
      <c r="B7" s="472" t="s">
        <v>728</v>
      </c>
      <c r="C7" s="79" t="s">
        <v>729</v>
      </c>
      <c r="D7" s="79" t="s">
        <v>434</v>
      </c>
      <c r="E7" s="79" t="s">
        <v>705</v>
      </c>
      <c r="F7" s="506" t="s">
        <v>603</v>
      </c>
      <c r="G7" s="506" t="s">
        <v>144</v>
      </c>
      <c r="H7" s="759" t="s">
        <v>894</v>
      </c>
      <c r="I7" s="759"/>
      <c r="J7" s="760"/>
      <c r="K7" s="758" t="s">
        <v>133</v>
      </c>
      <c r="L7" s="759"/>
      <c r="M7" s="759"/>
    </row>
    <row r="8" spans="1:13" ht="48.75" customHeight="1">
      <c r="A8" s="653"/>
      <c r="B8" s="473" t="s">
        <v>13</v>
      </c>
      <c r="C8" s="35" t="s">
        <v>286</v>
      </c>
      <c r="D8" s="35" t="s">
        <v>925</v>
      </c>
      <c r="E8" s="35" t="s">
        <v>168</v>
      </c>
      <c r="F8" s="35" t="s">
        <v>901</v>
      </c>
      <c r="G8" s="35" t="s">
        <v>869</v>
      </c>
      <c r="H8" s="102" t="s">
        <v>666</v>
      </c>
      <c r="I8" s="103" t="s">
        <v>181</v>
      </c>
      <c r="J8" s="103" t="s">
        <v>269</v>
      </c>
      <c r="K8" s="103" t="s">
        <v>913</v>
      </c>
      <c r="L8" s="103" t="s">
        <v>606</v>
      </c>
      <c r="M8" s="507" t="s">
        <v>817</v>
      </c>
    </row>
    <row r="9" spans="1:13" ht="20.100000000000001" customHeight="1">
      <c r="A9" s="8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104"/>
    </row>
    <row r="10" spans="1:13" s="44" customFormat="1" ht="20.100000000000001" customHeight="1">
      <c r="A10" s="95">
        <v>2017</v>
      </c>
      <c r="B10" s="96">
        <v>41</v>
      </c>
      <c r="C10" s="96">
        <v>1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5</v>
      </c>
      <c r="K10" s="96">
        <v>27</v>
      </c>
      <c r="L10" s="96">
        <v>8</v>
      </c>
      <c r="M10" s="105">
        <v>0</v>
      </c>
    </row>
    <row r="11" spans="1:13" s="44" customFormat="1" ht="20.100000000000001" customHeight="1">
      <c r="A11" s="95">
        <v>2018</v>
      </c>
      <c r="B11" s="96">
        <v>43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5</v>
      </c>
      <c r="K11" s="96">
        <v>29</v>
      </c>
      <c r="L11" s="96">
        <v>9</v>
      </c>
      <c r="M11" s="105">
        <v>0</v>
      </c>
    </row>
    <row r="12" spans="1:13" s="43" customFormat="1" ht="20.100000000000001" customHeight="1">
      <c r="A12" s="86">
        <v>2019</v>
      </c>
      <c r="B12" s="19">
        <v>38</v>
      </c>
      <c r="C12" s="19">
        <v>0</v>
      </c>
      <c r="D12" s="19">
        <v>5</v>
      </c>
      <c r="E12" s="19">
        <v>0</v>
      </c>
      <c r="F12" s="19">
        <v>0</v>
      </c>
      <c r="G12" s="19">
        <v>33</v>
      </c>
      <c r="H12" s="19">
        <v>0</v>
      </c>
      <c r="I12" s="19">
        <v>0</v>
      </c>
      <c r="J12" s="19">
        <v>5</v>
      </c>
      <c r="K12" s="19">
        <v>29</v>
      </c>
      <c r="L12" s="19">
        <v>4</v>
      </c>
      <c r="M12" s="104">
        <v>0</v>
      </c>
    </row>
    <row r="13" spans="1:13" s="43" customFormat="1" ht="20.100000000000001" customHeight="1">
      <c r="A13" s="86">
        <v>2020</v>
      </c>
      <c r="B13" s="19">
        <v>37</v>
      </c>
      <c r="C13" s="19">
        <v>0</v>
      </c>
      <c r="D13" s="443">
        <v>0</v>
      </c>
      <c r="E13" s="19">
        <v>0</v>
      </c>
      <c r="F13" s="19">
        <v>0</v>
      </c>
      <c r="G13" s="19">
        <v>37</v>
      </c>
      <c r="H13" s="19">
        <v>0</v>
      </c>
      <c r="I13" s="19">
        <v>0</v>
      </c>
      <c r="J13" s="471">
        <v>6</v>
      </c>
      <c r="K13" s="19">
        <v>27</v>
      </c>
      <c r="L13" s="19">
        <v>4</v>
      </c>
      <c r="M13" s="104">
        <v>0</v>
      </c>
    </row>
    <row r="14" spans="1:13" s="569" customFormat="1" ht="20.100000000000001" customHeight="1">
      <c r="A14" s="249">
        <v>2021</v>
      </c>
      <c r="B14" s="413">
        <v>35</v>
      </c>
      <c r="C14" s="413">
        <v>0</v>
      </c>
      <c r="D14" s="413">
        <v>3</v>
      </c>
      <c r="E14" s="413">
        <v>0</v>
      </c>
      <c r="F14" s="413">
        <v>0</v>
      </c>
      <c r="G14" s="413">
        <v>32</v>
      </c>
      <c r="H14" s="413">
        <v>0</v>
      </c>
      <c r="I14" s="413">
        <v>0</v>
      </c>
      <c r="J14" s="413">
        <v>5</v>
      </c>
      <c r="K14" s="413">
        <v>21</v>
      </c>
      <c r="L14" s="413">
        <v>9</v>
      </c>
      <c r="M14" s="467">
        <v>0</v>
      </c>
    </row>
    <row r="15" spans="1:13" ht="18.75" customHeight="1">
      <c r="A15" s="88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5"/>
    </row>
    <row r="16" spans="1:13" ht="20.100000000000001" customHeight="1">
      <c r="A16" s="246" t="s">
        <v>76</v>
      </c>
      <c r="B16" s="476">
        <v>9</v>
      </c>
      <c r="C16" s="625">
        <v>0</v>
      </c>
      <c r="D16" s="625">
        <v>1</v>
      </c>
      <c r="E16" s="625">
        <v>0</v>
      </c>
      <c r="F16" s="625">
        <v>0</v>
      </c>
      <c r="G16" s="625">
        <v>8</v>
      </c>
      <c r="H16" s="625">
        <v>0</v>
      </c>
      <c r="I16" s="625">
        <v>0</v>
      </c>
      <c r="J16" s="625">
        <v>0</v>
      </c>
      <c r="K16" s="625">
        <v>6</v>
      </c>
      <c r="L16" s="625">
        <v>3</v>
      </c>
      <c r="M16" s="625">
        <v>0</v>
      </c>
    </row>
    <row r="17" spans="1:13" ht="20.100000000000001" customHeight="1">
      <c r="A17" s="246" t="s">
        <v>87</v>
      </c>
      <c r="B17" s="476">
        <v>2</v>
      </c>
      <c r="C17" s="625">
        <v>0</v>
      </c>
      <c r="D17" s="625">
        <v>0</v>
      </c>
      <c r="E17" s="625">
        <v>0</v>
      </c>
      <c r="F17" s="625">
        <v>0</v>
      </c>
      <c r="G17" s="625">
        <v>2</v>
      </c>
      <c r="H17" s="625">
        <v>0</v>
      </c>
      <c r="I17" s="625">
        <v>0</v>
      </c>
      <c r="J17" s="625">
        <v>0</v>
      </c>
      <c r="K17" s="625">
        <v>1</v>
      </c>
      <c r="L17" s="625">
        <v>1</v>
      </c>
      <c r="M17" s="625">
        <v>0</v>
      </c>
    </row>
    <row r="18" spans="1:13" ht="20.100000000000001" customHeight="1">
      <c r="A18" s="246" t="s">
        <v>75</v>
      </c>
      <c r="B18" s="476">
        <v>2</v>
      </c>
      <c r="C18" s="625">
        <v>0</v>
      </c>
      <c r="D18" s="625">
        <v>0</v>
      </c>
      <c r="E18" s="625">
        <v>0</v>
      </c>
      <c r="F18" s="625">
        <v>0</v>
      </c>
      <c r="G18" s="625">
        <v>2</v>
      </c>
      <c r="H18" s="625">
        <v>0</v>
      </c>
      <c r="I18" s="625">
        <v>0</v>
      </c>
      <c r="J18" s="625">
        <v>0</v>
      </c>
      <c r="K18" s="625">
        <v>2</v>
      </c>
      <c r="L18" s="625">
        <v>0</v>
      </c>
      <c r="M18" s="625">
        <v>0</v>
      </c>
    </row>
    <row r="19" spans="1:13" ht="20.100000000000001" customHeight="1">
      <c r="A19" s="246" t="s">
        <v>77</v>
      </c>
      <c r="B19" s="476">
        <v>1</v>
      </c>
      <c r="C19" s="625">
        <v>0</v>
      </c>
      <c r="D19" s="625">
        <v>0</v>
      </c>
      <c r="E19" s="625">
        <v>0</v>
      </c>
      <c r="F19" s="625">
        <v>0</v>
      </c>
      <c r="G19" s="625">
        <v>1</v>
      </c>
      <c r="H19" s="625">
        <v>0</v>
      </c>
      <c r="I19" s="625">
        <v>0</v>
      </c>
      <c r="J19" s="625">
        <v>0</v>
      </c>
      <c r="K19" s="625">
        <v>1</v>
      </c>
      <c r="L19" s="625">
        <v>0</v>
      </c>
      <c r="M19" s="625">
        <v>0</v>
      </c>
    </row>
    <row r="20" spans="1:13" ht="20.100000000000001" customHeight="1">
      <c r="A20" s="246" t="s">
        <v>15</v>
      </c>
      <c r="B20" s="476">
        <v>1</v>
      </c>
      <c r="C20" s="625">
        <v>0</v>
      </c>
      <c r="D20" s="625">
        <v>0</v>
      </c>
      <c r="E20" s="625">
        <v>0</v>
      </c>
      <c r="F20" s="625">
        <v>0</v>
      </c>
      <c r="G20" s="625">
        <v>1</v>
      </c>
      <c r="H20" s="625">
        <v>0</v>
      </c>
      <c r="I20" s="625">
        <v>0</v>
      </c>
      <c r="J20" s="625">
        <v>0</v>
      </c>
      <c r="K20" s="625">
        <v>1</v>
      </c>
      <c r="L20" s="625">
        <v>0</v>
      </c>
      <c r="M20" s="625">
        <v>0</v>
      </c>
    </row>
    <row r="21" spans="1:13" ht="20.100000000000001" customHeight="1">
      <c r="A21" s="246" t="s">
        <v>84</v>
      </c>
      <c r="B21" s="476">
        <v>3</v>
      </c>
      <c r="C21" s="625">
        <v>0</v>
      </c>
      <c r="D21" s="625">
        <v>1</v>
      </c>
      <c r="E21" s="625">
        <v>0</v>
      </c>
      <c r="F21" s="625">
        <v>0</v>
      </c>
      <c r="G21" s="625">
        <v>2</v>
      </c>
      <c r="H21" s="625">
        <v>0</v>
      </c>
      <c r="I21" s="625">
        <v>0</v>
      </c>
      <c r="J21" s="625">
        <v>0</v>
      </c>
      <c r="K21" s="625">
        <v>3</v>
      </c>
      <c r="L21" s="625">
        <v>0</v>
      </c>
      <c r="M21" s="625">
        <v>0</v>
      </c>
    </row>
    <row r="22" spans="1:13" ht="20.100000000000001" customHeight="1">
      <c r="A22" s="246" t="s">
        <v>85</v>
      </c>
      <c r="B22" s="476">
        <v>1</v>
      </c>
      <c r="C22" s="625">
        <v>0</v>
      </c>
      <c r="D22" s="625">
        <v>0</v>
      </c>
      <c r="E22" s="625">
        <v>0</v>
      </c>
      <c r="F22" s="625">
        <v>0</v>
      </c>
      <c r="G22" s="625">
        <v>1</v>
      </c>
      <c r="H22" s="625">
        <v>0</v>
      </c>
      <c r="I22" s="625">
        <v>0</v>
      </c>
      <c r="J22" s="625">
        <v>0</v>
      </c>
      <c r="K22" s="625">
        <v>1</v>
      </c>
      <c r="L22" s="625">
        <v>0</v>
      </c>
      <c r="M22" s="625">
        <v>0</v>
      </c>
    </row>
    <row r="23" spans="1:13" ht="20.100000000000001" customHeight="1">
      <c r="A23" s="246" t="s">
        <v>79</v>
      </c>
      <c r="B23" s="476">
        <v>3</v>
      </c>
      <c r="C23" s="625">
        <v>0</v>
      </c>
      <c r="D23" s="625">
        <v>1</v>
      </c>
      <c r="E23" s="625">
        <v>0</v>
      </c>
      <c r="F23" s="625">
        <v>0</v>
      </c>
      <c r="G23" s="625">
        <v>2</v>
      </c>
      <c r="H23" s="625">
        <v>0</v>
      </c>
      <c r="I23" s="625">
        <v>0</v>
      </c>
      <c r="J23" s="625">
        <v>0</v>
      </c>
      <c r="K23" s="625">
        <v>1</v>
      </c>
      <c r="L23" s="625">
        <v>2</v>
      </c>
      <c r="M23" s="625">
        <v>0</v>
      </c>
    </row>
    <row r="24" spans="1:13" ht="20.100000000000001" customHeight="1">
      <c r="A24" s="246" t="s">
        <v>78</v>
      </c>
      <c r="B24" s="476">
        <v>7</v>
      </c>
      <c r="C24" s="625">
        <v>0</v>
      </c>
      <c r="D24" s="625">
        <v>0</v>
      </c>
      <c r="E24" s="625">
        <v>0</v>
      </c>
      <c r="F24" s="625">
        <v>0</v>
      </c>
      <c r="G24" s="625">
        <v>7</v>
      </c>
      <c r="H24" s="625">
        <v>0</v>
      </c>
      <c r="I24" s="625">
        <v>0</v>
      </c>
      <c r="J24" s="625">
        <v>0</v>
      </c>
      <c r="K24" s="625">
        <v>4</v>
      </c>
      <c r="L24" s="625">
        <v>3</v>
      </c>
      <c r="M24" s="625">
        <v>0</v>
      </c>
    </row>
    <row r="25" spans="1:13" ht="20.100000000000001" customHeight="1">
      <c r="A25" s="246" t="s">
        <v>86</v>
      </c>
      <c r="B25" s="476">
        <v>1</v>
      </c>
      <c r="C25" s="625">
        <v>0</v>
      </c>
      <c r="D25" s="625">
        <v>0</v>
      </c>
      <c r="E25" s="625">
        <v>0</v>
      </c>
      <c r="F25" s="625">
        <v>0</v>
      </c>
      <c r="G25" s="625">
        <v>1</v>
      </c>
      <c r="H25" s="625">
        <v>0</v>
      </c>
      <c r="I25" s="625">
        <v>0</v>
      </c>
      <c r="J25" s="625">
        <v>0</v>
      </c>
      <c r="K25" s="625">
        <v>1</v>
      </c>
      <c r="L25" s="625">
        <v>0</v>
      </c>
      <c r="M25" s="625">
        <v>0</v>
      </c>
    </row>
    <row r="26" spans="1:13" ht="20.100000000000001" customHeight="1">
      <c r="A26" s="246" t="s">
        <v>74</v>
      </c>
      <c r="B26" s="476">
        <v>5</v>
      </c>
      <c r="C26" s="625">
        <v>0</v>
      </c>
      <c r="D26" s="625">
        <v>0</v>
      </c>
      <c r="E26" s="625">
        <v>0</v>
      </c>
      <c r="F26" s="625">
        <v>0</v>
      </c>
      <c r="G26" s="625">
        <v>5</v>
      </c>
      <c r="H26" s="625">
        <v>0</v>
      </c>
      <c r="I26" s="625">
        <v>0</v>
      </c>
      <c r="J26" s="625">
        <v>5</v>
      </c>
      <c r="K26" s="625">
        <v>0</v>
      </c>
      <c r="L26" s="625">
        <v>0</v>
      </c>
      <c r="M26" s="625">
        <v>0</v>
      </c>
    </row>
    <row r="27" spans="1:13" ht="20.100000000000001" customHeight="1">
      <c r="A27" s="13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06"/>
    </row>
    <row r="28" spans="1:13" ht="20.100000000000001" customHeight="1">
      <c r="A28" s="24" t="s">
        <v>68</v>
      </c>
    </row>
    <row r="29" spans="1:13">
      <c r="B29" s="24"/>
      <c r="H29" s="90"/>
      <c r="I29" s="90"/>
      <c r="J29" s="90"/>
      <c r="K29" s="90"/>
      <c r="L29" s="90"/>
      <c r="M29" s="90"/>
    </row>
    <row r="30" spans="1:13">
      <c r="E30" s="2" t="s">
        <v>733</v>
      </c>
    </row>
  </sheetData>
  <mergeCells count="7">
    <mergeCell ref="K7:M7"/>
    <mergeCell ref="H6:M6"/>
    <mergeCell ref="A3:G3"/>
    <mergeCell ref="A7:A8"/>
    <mergeCell ref="H7:J7"/>
    <mergeCell ref="A4:G4"/>
    <mergeCell ref="B6:G6"/>
  </mergeCells>
  <phoneticPr fontId="28" type="noConversion"/>
  <pageMargins left="0.59041666984558105" right="0.59041666984558105" top="0.19666667282581329" bottom="0.19666667282581329" header="0" footer="0"/>
  <pageSetup paperSize="9" scale="90" fitToWidth="0" orientation="portrait" blackAndWhite="1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4">
    <tabColor rgb="FF333399"/>
  </sheetPr>
  <dimension ref="A1:L30"/>
  <sheetViews>
    <sheetView showGridLines="0" view="pageBreakPreview" zoomScaleNormal="100" zoomScaleSheetLayoutView="100" workbookViewId="0">
      <selection activeCell="A3" sqref="A3:F3"/>
    </sheetView>
  </sheetViews>
  <sheetFormatPr defaultColWidth="8.88671875" defaultRowHeight="13.5"/>
  <cols>
    <col min="1" max="12" width="10.77734375" style="2" customWidth="1"/>
    <col min="13" max="16384" width="8.88671875" style="2"/>
  </cols>
  <sheetData>
    <row r="1" spans="1:12" ht="20.100000000000001" customHeight="1">
      <c r="A1" s="3" t="s">
        <v>209</v>
      </c>
      <c r="L1" s="167" t="s">
        <v>231</v>
      </c>
    </row>
    <row r="2" spans="1:12" ht="20.100000000000001" customHeight="1"/>
    <row r="3" spans="1:12" ht="25.5" customHeight="1">
      <c r="A3" s="642" t="s">
        <v>933</v>
      </c>
      <c r="B3" s="642"/>
      <c r="C3" s="642"/>
      <c r="D3" s="642"/>
      <c r="E3" s="642"/>
      <c r="F3" s="642"/>
      <c r="G3" s="664" t="s">
        <v>1</v>
      </c>
      <c r="H3" s="664"/>
      <c r="I3" s="664"/>
      <c r="J3" s="664"/>
      <c r="K3" s="664"/>
      <c r="L3" s="664"/>
    </row>
    <row r="4" spans="1:12" ht="20.100000000000001" customHeight="1">
      <c r="A4" s="5"/>
      <c r="B4" s="5"/>
      <c r="C4" s="5"/>
      <c r="D4" s="5"/>
      <c r="E4" s="5"/>
      <c r="F4" s="5"/>
      <c r="G4" s="69"/>
      <c r="H4" s="69"/>
      <c r="I4" s="69"/>
      <c r="J4" s="69"/>
      <c r="K4" s="69"/>
      <c r="L4" s="69"/>
    </row>
    <row r="5" spans="1:12" s="24" customFormat="1" ht="20.100000000000001" customHeight="1">
      <c r="A5" s="58" t="s">
        <v>447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0" t="s">
        <v>142</v>
      </c>
    </row>
    <row r="6" spans="1:12" ht="20.100000000000001" customHeight="1">
      <c r="A6" s="658" t="s">
        <v>22</v>
      </c>
      <c r="B6" s="651" t="s">
        <v>17</v>
      </c>
      <c r="C6" s="649" t="s">
        <v>576</v>
      </c>
      <c r="D6" s="650"/>
      <c r="E6" s="651" t="s">
        <v>385</v>
      </c>
      <c r="F6" s="59" t="s">
        <v>763</v>
      </c>
      <c r="G6" s="651" t="s">
        <v>575</v>
      </c>
      <c r="H6" s="651" t="s">
        <v>752</v>
      </c>
      <c r="I6" s="651" t="s">
        <v>797</v>
      </c>
      <c r="J6" s="651" t="s">
        <v>375</v>
      </c>
      <c r="K6" s="651" t="s">
        <v>439</v>
      </c>
      <c r="L6" s="651" t="s">
        <v>371</v>
      </c>
    </row>
    <row r="7" spans="1:12" ht="20.100000000000001" customHeight="1">
      <c r="A7" s="659"/>
      <c r="B7" s="652"/>
      <c r="C7" s="662" t="s">
        <v>632</v>
      </c>
      <c r="D7" s="663"/>
      <c r="E7" s="652"/>
      <c r="F7" s="31" t="s">
        <v>646</v>
      </c>
      <c r="G7" s="652"/>
      <c r="H7" s="652"/>
      <c r="I7" s="652"/>
      <c r="J7" s="652"/>
      <c r="K7" s="652"/>
      <c r="L7" s="652"/>
    </row>
    <row r="8" spans="1:12" s="81" customFormat="1" ht="20.100000000000001" customHeight="1">
      <c r="A8" s="656" t="s">
        <v>88</v>
      </c>
      <c r="B8" s="660" t="s">
        <v>13</v>
      </c>
      <c r="C8" s="78" t="s">
        <v>367</v>
      </c>
      <c r="D8" s="110" t="s">
        <v>493</v>
      </c>
      <c r="E8" s="660" t="s">
        <v>608</v>
      </c>
      <c r="F8" s="110" t="s">
        <v>386</v>
      </c>
      <c r="G8" s="660" t="s">
        <v>655</v>
      </c>
      <c r="H8" s="660" t="s">
        <v>861</v>
      </c>
      <c r="I8" s="660" t="s">
        <v>383</v>
      </c>
      <c r="J8" s="110" t="s">
        <v>364</v>
      </c>
      <c r="K8" s="110" t="s">
        <v>534</v>
      </c>
      <c r="L8" s="112" t="s">
        <v>153</v>
      </c>
    </row>
    <row r="9" spans="1:12" s="81" customFormat="1" ht="20.100000000000001" customHeight="1">
      <c r="A9" s="657"/>
      <c r="B9" s="661"/>
      <c r="C9" s="82" t="s">
        <v>627</v>
      </c>
      <c r="D9" s="82" t="s">
        <v>600</v>
      </c>
      <c r="E9" s="661"/>
      <c r="F9" s="82" t="s">
        <v>564</v>
      </c>
      <c r="G9" s="661"/>
      <c r="H9" s="661"/>
      <c r="I9" s="661"/>
      <c r="J9" s="82" t="s">
        <v>342</v>
      </c>
      <c r="K9" s="82" t="s">
        <v>680</v>
      </c>
      <c r="L9" s="36" t="s">
        <v>680</v>
      </c>
    </row>
    <row r="10" spans="1:12" ht="20.100000000000001" customHeight="1">
      <c r="A10" s="4"/>
      <c r="B10" s="64"/>
      <c r="F10" s="4"/>
      <c r="L10" s="88"/>
    </row>
    <row r="11" spans="1:12" s="227" customFormat="1" ht="20.100000000000001" customHeight="1">
      <c r="A11" s="93">
        <v>2017</v>
      </c>
      <c r="B11" s="262">
        <v>174</v>
      </c>
      <c r="C11" s="254">
        <v>23</v>
      </c>
      <c r="D11" s="254">
        <v>0</v>
      </c>
      <c r="E11" s="254">
        <v>10</v>
      </c>
      <c r="F11" s="254">
        <v>7</v>
      </c>
      <c r="G11" s="254">
        <v>2</v>
      </c>
      <c r="H11" s="254">
        <v>0</v>
      </c>
      <c r="I11" s="254">
        <v>29</v>
      </c>
      <c r="J11" s="254">
        <v>55</v>
      </c>
      <c r="K11" s="254">
        <v>47</v>
      </c>
      <c r="L11" s="255">
        <v>1</v>
      </c>
    </row>
    <row r="12" spans="1:12" s="227" customFormat="1" ht="20.100000000000001" customHeight="1">
      <c r="A12" s="93">
        <v>2018</v>
      </c>
      <c r="B12" s="262">
        <v>206</v>
      </c>
      <c r="C12" s="254">
        <v>29</v>
      </c>
      <c r="D12" s="254">
        <v>0</v>
      </c>
      <c r="E12" s="254">
        <v>9</v>
      </c>
      <c r="F12" s="254">
        <v>7</v>
      </c>
      <c r="G12" s="254">
        <v>2</v>
      </c>
      <c r="H12" s="254">
        <v>0</v>
      </c>
      <c r="I12" s="254">
        <v>36</v>
      </c>
      <c r="J12" s="254">
        <v>79</v>
      </c>
      <c r="K12" s="254">
        <v>43</v>
      </c>
      <c r="L12" s="255">
        <v>1</v>
      </c>
    </row>
    <row r="13" spans="1:12" s="12" customFormat="1" ht="20.100000000000001" customHeight="1">
      <c r="A13" s="11">
        <v>2019</v>
      </c>
      <c r="B13" s="261">
        <v>200</v>
      </c>
      <c r="C13" s="233">
        <v>29</v>
      </c>
      <c r="D13" s="233">
        <v>0</v>
      </c>
      <c r="E13" s="233">
        <v>9</v>
      </c>
      <c r="F13" s="233">
        <v>5</v>
      </c>
      <c r="G13" s="233">
        <v>2</v>
      </c>
      <c r="H13" s="233">
        <v>0</v>
      </c>
      <c r="I13" s="233">
        <v>37</v>
      </c>
      <c r="J13" s="233">
        <v>77</v>
      </c>
      <c r="K13" s="233">
        <v>40</v>
      </c>
      <c r="L13" s="234">
        <v>1</v>
      </c>
    </row>
    <row r="14" spans="1:12" s="12" customFormat="1" ht="20.100000000000001" customHeight="1">
      <c r="A14" s="11">
        <v>2020</v>
      </c>
      <c r="B14" s="261">
        <v>175</v>
      </c>
      <c r="C14" s="233">
        <v>25</v>
      </c>
      <c r="D14" s="233">
        <v>0</v>
      </c>
      <c r="E14" s="233">
        <v>10</v>
      </c>
      <c r="F14" s="233">
        <v>6</v>
      </c>
      <c r="G14" s="233">
        <v>2</v>
      </c>
      <c r="H14" s="233">
        <v>0</v>
      </c>
      <c r="I14" s="233">
        <v>30</v>
      </c>
      <c r="J14" s="233">
        <v>64</v>
      </c>
      <c r="K14" s="233">
        <v>37</v>
      </c>
      <c r="L14" s="234">
        <v>1</v>
      </c>
    </row>
    <row r="15" spans="1:12" s="228" customFormat="1" ht="20.100000000000001" customHeight="1">
      <c r="A15" s="157">
        <v>2021</v>
      </c>
      <c r="B15" s="263">
        <v>178</v>
      </c>
      <c r="C15" s="256">
        <v>25</v>
      </c>
      <c r="D15" s="256">
        <v>0</v>
      </c>
      <c r="E15" s="256">
        <v>11</v>
      </c>
      <c r="F15" s="256">
        <v>6</v>
      </c>
      <c r="G15" s="256">
        <v>2</v>
      </c>
      <c r="H15" s="256">
        <v>0</v>
      </c>
      <c r="I15" s="256">
        <v>30</v>
      </c>
      <c r="J15" s="256">
        <v>64</v>
      </c>
      <c r="K15" s="256">
        <v>39</v>
      </c>
      <c r="L15" s="257">
        <v>1</v>
      </c>
    </row>
    <row r="16" spans="1:12" s="228" customFormat="1" ht="20.100000000000001" customHeight="1">
      <c r="A16" s="258"/>
      <c r="B16" s="264"/>
      <c r="C16" s="259"/>
      <c r="D16" s="259"/>
      <c r="E16" s="259"/>
      <c r="F16" s="259"/>
      <c r="G16" s="259"/>
      <c r="H16" s="259"/>
      <c r="I16" s="259"/>
      <c r="J16" s="259"/>
      <c r="K16" s="259"/>
      <c r="L16" s="260"/>
    </row>
    <row r="17" spans="1:12" ht="20.100000000000001" customHeight="1">
      <c r="A17" s="245" t="s">
        <v>76</v>
      </c>
      <c r="B17" s="548">
        <f>SUM(C17:L17)</f>
        <v>79</v>
      </c>
      <c r="C17" s="549">
        <v>13</v>
      </c>
      <c r="D17" s="549">
        <v>0</v>
      </c>
      <c r="E17" s="549">
        <v>6</v>
      </c>
      <c r="F17" s="549">
        <v>2</v>
      </c>
      <c r="G17" s="549">
        <v>1</v>
      </c>
      <c r="H17" s="549">
        <v>0</v>
      </c>
      <c r="I17" s="549">
        <v>11</v>
      </c>
      <c r="J17" s="549">
        <v>30</v>
      </c>
      <c r="K17" s="549">
        <v>15</v>
      </c>
      <c r="L17" s="550">
        <v>1</v>
      </c>
    </row>
    <row r="18" spans="1:12" ht="20.100000000000001" customHeight="1">
      <c r="A18" s="245" t="s">
        <v>87</v>
      </c>
      <c r="B18" s="548">
        <f t="shared" ref="B18:B27" si="0">SUM(C18:L18)</f>
        <v>0</v>
      </c>
      <c r="C18" s="551">
        <v>0</v>
      </c>
      <c r="D18" s="549">
        <v>0</v>
      </c>
      <c r="E18" s="551">
        <v>0</v>
      </c>
      <c r="F18" s="551">
        <v>0</v>
      </c>
      <c r="G18" s="551">
        <v>0</v>
      </c>
      <c r="H18" s="549">
        <v>0</v>
      </c>
      <c r="I18" s="551">
        <v>0</v>
      </c>
      <c r="J18" s="551">
        <v>0</v>
      </c>
      <c r="K18" s="551">
        <v>0</v>
      </c>
      <c r="L18" s="552">
        <v>0</v>
      </c>
    </row>
    <row r="19" spans="1:12" ht="20.100000000000001" customHeight="1">
      <c r="A19" s="245" t="s">
        <v>75</v>
      </c>
      <c r="B19" s="548">
        <f t="shared" si="0"/>
        <v>0</v>
      </c>
      <c r="C19" s="551">
        <v>0</v>
      </c>
      <c r="D19" s="549">
        <v>0</v>
      </c>
      <c r="E19" s="551">
        <v>0</v>
      </c>
      <c r="F19" s="551">
        <v>0</v>
      </c>
      <c r="G19" s="551">
        <v>0</v>
      </c>
      <c r="H19" s="549">
        <v>0</v>
      </c>
      <c r="I19" s="551">
        <v>0</v>
      </c>
      <c r="J19" s="551">
        <v>0</v>
      </c>
      <c r="K19" s="551">
        <v>0</v>
      </c>
      <c r="L19" s="552">
        <v>0</v>
      </c>
    </row>
    <row r="20" spans="1:12" ht="20.100000000000001" customHeight="1">
      <c r="A20" s="245" t="s">
        <v>77</v>
      </c>
      <c r="B20" s="548">
        <f t="shared" si="0"/>
        <v>19</v>
      </c>
      <c r="C20" s="549">
        <v>2</v>
      </c>
      <c r="D20" s="549">
        <v>0</v>
      </c>
      <c r="E20" s="553">
        <v>1</v>
      </c>
      <c r="F20" s="549">
        <v>1</v>
      </c>
      <c r="G20" s="551">
        <v>0</v>
      </c>
      <c r="H20" s="549">
        <v>0</v>
      </c>
      <c r="I20" s="551">
        <v>1</v>
      </c>
      <c r="J20" s="549">
        <v>7</v>
      </c>
      <c r="K20" s="549">
        <v>7</v>
      </c>
      <c r="L20" s="552">
        <v>0</v>
      </c>
    </row>
    <row r="21" spans="1:12" ht="20.100000000000001" customHeight="1">
      <c r="A21" s="245" t="s">
        <v>15</v>
      </c>
      <c r="B21" s="548">
        <f t="shared" si="0"/>
        <v>0</v>
      </c>
      <c r="C21" s="551">
        <v>0</v>
      </c>
      <c r="D21" s="549">
        <v>0</v>
      </c>
      <c r="E21" s="551">
        <v>0</v>
      </c>
      <c r="F21" s="551">
        <v>0</v>
      </c>
      <c r="G21" s="551">
        <v>0</v>
      </c>
      <c r="H21" s="549">
        <v>0</v>
      </c>
      <c r="I21" s="551">
        <v>0</v>
      </c>
      <c r="J21" s="551">
        <v>0</v>
      </c>
      <c r="K21" s="551">
        <v>0</v>
      </c>
      <c r="L21" s="552">
        <v>0</v>
      </c>
    </row>
    <row r="22" spans="1:12" ht="20.100000000000001" customHeight="1">
      <c r="A22" s="245" t="s">
        <v>84</v>
      </c>
      <c r="B22" s="548">
        <f t="shared" si="0"/>
        <v>0</v>
      </c>
      <c r="C22" s="551">
        <v>0</v>
      </c>
      <c r="D22" s="549">
        <v>0</v>
      </c>
      <c r="E22" s="551">
        <v>0</v>
      </c>
      <c r="F22" s="551">
        <v>0</v>
      </c>
      <c r="G22" s="551">
        <v>0</v>
      </c>
      <c r="H22" s="549">
        <v>0</v>
      </c>
      <c r="I22" s="551">
        <v>0</v>
      </c>
      <c r="J22" s="551">
        <v>0</v>
      </c>
      <c r="K22" s="551">
        <v>0</v>
      </c>
      <c r="L22" s="552">
        <v>0</v>
      </c>
    </row>
    <row r="23" spans="1:12" ht="20.100000000000001" customHeight="1">
      <c r="A23" s="245" t="s">
        <v>85</v>
      </c>
      <c r="B23" s="548">
        <f t="shared" si="0"/>
        <v>0</v>
      </c>
      <c r="C23" s="551">
        <v>0</v>
      </c>
      <c r="D23" s="549">
        <v>0</v>
      </c>
      <c r="E23" s="551">
        <v>0</v>
      </c>
      <c r="F23" s="551">
        <v>0</v>
      </c>
      <c r="G23" s="551">
        <v>0</v>
      </c>
      <c r="H23" s="549">
        <v>0</v>
      </c>
      <c r="I23" s="551">
        <v>0</v>
      </c>
      <c r="J23" s="551">
        <v>0</v>
      </c>
      <c r="K23" s="551">
        <v>0</v>
      </c>
      <c r="L23" s="552">
        <v>0</v>
      </c>
    </row>
    <row r="24" spans="1:12" ht="20.100000000000001" customHeight="1">
      <c r="A24" s="245" t="s">
        <v>79</v>
      </c>
      <c r="B24" s="548">
        <f t="shared" si="0"/>
        <v>39</v>
      </c>
      <c r="C24" s="549">
        <v>6</v>
      </c>
      <c r="D24" s="549">
        <v>0</v>
      </c>
      <c r="E24" s="549">
        <v>3</v>
      </c>
      <c r="F24" s="549">
        <v>2</v>
      </c>
      <c r="G24" s="551">
        <v>0</v>
      </c>
      <c r="H24" s="549">
        <v>0</v>
      </c>
      <c r="I24" s="549">
        <v>2</v>
      </c>
      <c r="J24" s="549">
        <v>13</v>
      </c>
      <c r="K24" s="549">
        <v>13</v>
      </c>
      <c r="L24" s="552">
        <v>0</v>
      </c>
    </row>
    <row r="25" spans="1:12" ht="20.100000000000001" customHeight="1">
      <c r="A25" s="245" t="s">
        <v>78</v>
      </c>
      <c r="B25" s="548">
        <f t="shared" si="0"/>
        <v>2</v>
      </c>
      <c r="C25" s="549">
        <v>1</v>
      </c>
      <c r="D25" s="549">
        <v>0</v>
      </c>
      <c r="E25" s="553">
        <v>1</v>
      </c>
      <c r="F25" s="554">
        <v>0</v>
      </c>
      <c r="G25" s="551">
        <v>0</v>
      </c>
      <c r="H25" s="549">
        <v>0</v>
      </c>
      <c r="I25" s="549">
        <v>0</v>
      </c>
      <c r="J25" s="554">
        <v>0</v>
      </c>
      <c r="K25" s="549">
        <v>0</v>
      </c>
      <c r="L25" s="552">
        <v>0</v>
      </c>
    </row>
    <row r="26" spans="1:12" ht="20.100000000000001" customHeight="1">
      <c r="A26" s="245" t="s">
        <v>86</v>
      </c>
      <c r="B26" s="548">
        <f t="shared" si="0"/>
        <v>39</v>
      </c>
      <c r="C26" s="549">
        <v>3</v>
      </c>
      <c r="D26" s="549">
        <v>0</v>
      </c>
      <c r="E26" s="555">
        <v>0</v>
      </c>
      <c r="F26" s="553">
        <v>1</v>
      </c>
      <c r="G26" s="553">
        <v>1</v>
      </c>
      <c r="H26" s="549">
        <v>0</v>
      </c>
      <c r="I26" s="549">
        <v>16</v>
      </c>
      <c r="J26" s="549">
        <v>14</v>
      </c>
      <c r="K26" s="549">
        <v>4</v>
      </c>
      <c r="L26" s="552">
        <v>0</v>
      </c>
    </row>
    <row r="27" spans="1:12" ht="20.100000000000001" customHeight="1">
      <c r="A27" s="245" t="s">
        <v>74</v>
      </c>
      <c r="B27" s="548">
        <f t="shared" si="0"/>
        <v>0</v>
      </c>
      <c r="C27" s="553">
        <v>0</v>
      </c>
      <c r="D27" s="549">
        <v>0</v>
      </c>
      <c r="E27" s="549">
        <v>0</v>
      </c>
      <c r="F27" s="549">
        <v>0</v>
      </c>
      <c r="G27" s="549">
        <v>0</v>
      </c>
      <c r="H27" s="549">
        <v>0</v>
      </c>
      <c r="I27" s="549">
        <v>0</v>
      </c>
      <c r="J27" s="549">
        <v>0</v>
      </c>
      <c r="K27" s="549">
        <v>0</v>
      </c>
      <c r="L27" s="552">
        <v>0</v>
      </c>
    </row>
    <row r="28" spans="1:12" ht="20.100000000000001" customHeight="1">
      <c r="A28" s="9"/>
      <c r="B28" s="265"/>
      <c r="C28" s="70"/>
      <c r="D28" s="70"/>
      <c r="E28" s="70"/>
      <c r="F28" s="70"/>
      <c r="G28" s="70"/>
      <c r="H28" s="70"/>
      <c r="I28" s="70"/>
      <c r="J28" s="70"/>
      <c r="K28" s="70"/>
      <c r="L28" s="235"/>
    </row>
    <row r="29" spans="1:12" ht="20.100000000000001" customHeight="1">
      <c r="A29" s="24" t="s">
        <v>226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20.100000000000001" customHeight="1">
      <c r="A30" s="24" t="s">
        <v>53</v>
      </c>
      <c r="B30" s="66"/>
      <c r="C30" s="66"/>
      <c r="D30" s="66"/>
      <c r="E30" s="66"/>
      <c r="F30" s="66"/>
      <c r="G30" s="24"/>
      <c r="H30" s="190"/>
      <c r="I30" s="66"/>
      <c r="J30" s="66"/>
      <c r="K30" s="66"/>
      <c r="L30" s="66"/>
    </row>
  </sheetData>
  <mergeCells count="19">
    <mergeCell ref="A3:F3"/>
    <mergeCell ref="G3:L3"/>
    <mergeCell ref="J6:J7"/>
    <mergeCell ref="L6:L7"/>
    <mergeCell ref="K6:K7"/>
    <mergeCell ref="A8:A9"/>
    <mergeCell ref="A6:A7"/>
    <mergeCell ref="I8:I9"/>
    <mergeCell ref="E8:E9"/>
    <mergeCell ref="B6:B7"/>
    <mergeCell ref="G8:G9"/>
    <mergeCell ref="B8:B9"/>
    <mergeCell ref="C7:D7"/>
    <mergeCell ref="E6:E7"/>
    <mergeCell ref="I6:I7"/>
    <mergeCell ref="H8:H9"/>
    <mergeCell ref="C6:D6"/>
    <mergeCell ref="G6:G7"/>
    <mergeCell ref="H6:H7"/>
  </mergeCells>
  <phoneticPr fontId="28" type="noConversion"/>
  <pageMargins left="0.59041666984558105" right="0.59041666984558105" top="0.59041666984558105" bottom="0.59041666984558105" header="0" footer="0"/>
  <pageSetup paperSize="9" scale="60" orientation="portrait" blackAndWhite="1" r:id="rId1"/>
  <colBreaks count="1" manualBreakCount="1">
    <brk id="12" max="1638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5">
    <tabColor rgb="FF333399"/>
  </sheetPr>
  <dimension ref="A1:P21"/>
  <sheetViews>
    <sheetView view="pageBreakPreview" zoomScale="80" zoomScaleNormal="100" zoomScaleSheetLayoutView="80" workbookViewId="0">
      <selection sqref="A1:P1"/>
    </sheetView>
  </sheetViews>
  <sheetFormatPr defaultColWidth="8.88671875" defaultRowHeight="13.5"/>
  <cols>
    <col min="1" max="2" width="8.88671875" style="1" bestFit="1" customWidth="1"/>
    <col min="3" max="4" width="8.88671875" style="470" bestFit="1" customWidth="1"/>
    <col min="5" max="16" width="8.88671875" style="1" bestFit="1" customWidth="1"/>
  </cols>
  <sheetData>
    <row r="1" spans="1:16" ht="20.25" customHeight="1">
      <c r="A1" s="777" t="s">
        <v>196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</row>
    <row r="2" spans="1:16" ht="17.25" customHeight="1">
      <c r="A2" s="778" t="s">
        <v>447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510"/>
      <c r="N2" s="510"/>
      <c r="O2" s="510"/>
      <c r="P2" s="534" t="s">
        <v>142</v>
      </c>
    </row>
    <row r="3" spans="1:16" ht="19.5" customHeight="1">
      <c r="A3" s="779" t="s">
        <v>150</v>
      </c>
      <c r="B3" s="783" t="s">
        <v>577</v>
      </c>
      <c r="C3" s="781"/>
      <c r="D3" s="782"/>
      <c r="E3" s="780" t="s">
        <v>803</v>
      </c>
      <c r="F3" s="781"/>
      <c r="G3" s="781"/>
      <c r="H3" s="781"/>
      <c r="I3" s="781"/>
      <c r="J3" s="781"/>
      <c r="K3" s="781"/>
      <c r="L3" s="782"/>
      <c r="M3" s="780" t="s">
        <v>33</v>
      </c>
      <c r="N3" s="781"/>
      <c r="O3" s="781"/>
      <c r="P3" s="782"/>
    </row>
    <row r="4" spans="1:16" ht="45">
      <c r="A4" s="779"/>
      <c r="B4" s="533"/>
      <c r="C4" s="521" t="s">
        <v>455</v>
      </c>
      <c r="D4" s="521" t="s">
        <v>596</v>
      </c>
      <c r="E4" s="521" t="s">
        <v>225</v>
      </c>
      <c r="F4" s="521" t="s">
        <v>897</v>
      </c>
      <c r="G4" s="521" t="s">
        <v>268</v>
      </c>
      <c r="H4" s="521" t="s">
        <v>246</v>
      </c>
      <c r="I4" s="521" t="s">
        <v>102</v>
      </c>
      <c r="J4" s="521" t="s">
        <v>224</v>
      </c>
      <c r="K4" s="521" t="s">
        <v>238</v>
      </c>
      <c r="L4" s="521" t="s">
        <v>284</v>
      </c>
      <c r="M4" s="521" t="s">
        <v>145</v>
      </c>
      <c r="N4" s="521" t="s">
        <v>923</v>
      </c>
      <c r="O4" s="521" t="s">
        <v>256</v>
      </c>
      <c r="P4" s="521" t="s">
        <v>912</v>
      </c>
    </row>
    <row r="5" spans="1:16" s="470" customFormat="1" ht="13.5" customHeight="1">
      <c r="A5" s="511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s="1" customFormat="1" ht="21" customHeight="1">
      <c r="A6" s="520">
        <v>2017</v>
      </c>
      <c r="B6" s="523">
        <v>537</v>
      </c>
      <c r="C6" s="523">
        <v>301</v>
      </c>
      <c r="D6" s="523">
        <v>236</v>
      </c>
      <c r="E6" s="523">
        <v>0</v>
      </c>
      <c r="F6" s="523">
        <v>0</v>
      </c>
      <c r="G6" s="523">
        <v>0</v>
      </c>
      <c r="H6" s="523">
        <v>251</v>
      </c>
      <c r="I6" s="523">
        <v>196</v>
      </c>
      <c r="J6" s="523">
        <v>0</v>
      </c>
      <c r="K6" s="523">
        <v>0</v>
      </c>
      <c r="L6" s="523">
        <v>90</v>
      </c>
      <c r="M6" s="523">
        <v>444</v>
      </c>
      <c r="N6" s="523">
        <v>35</v>
      </c>
      <c r="O6" s="523">
        <v>35</v>
      </c>
      <c r="P6" s="523">
        <v>8</v>
      </c>
    </row>
    <row r="7" spans="1:16" s="1" customFormat="1" ht="21" customHeight="1">
      <c r="A7" s="520">
        <v>2018</v>
      </c>
      <c r="B7" s="523">
        <v>572</v>
      </c>
      <c r="C7" s="523">
        <v>346</v>
      </c>
      <c r="D7" s="523">
        <v>226</v>
      </c>
      <c r="E7" s="523">
        <v>0</v>
      </c>
      <c r="F7" s="523">
        <v>0</v>
      </c>
      <c r="G7" s="523">
        <v>0</v>
      </c>
      <c r="H7" s="523">
        <v>206</v>
      </c>
      <c r="I7" s="523">
        <v>279</v>
      </c>
      <c r="J7" s="523">
        <v>0</v>
      </c>
      <c r="K7" s="523">
        <v>0</v>
      </c>
      <c r="L7" s="523">
        <v>87</v>
      </c>
      <c r="M7" s="523">
        <v>479</v>
      </c>
      <c r="N7" s="523">
        <v>39</v>
      </c>
      <c r="O7" s="523">
        <v>16</v>
      </c>
      <c r="P7" s="523">
        <v>6</v>
      </c>
    </row>
    <row r="8" spans="1:16" s="1" customFormat="1" ht="21" customHeight="1">
      <c r="A8" s="520">
        <v>2019</v>
      </c>
      <c r="B8" s="523">
        <v>695</v>
      </c>
      <c r="C8" s="523">
        <v>408</v>
      </c>
      <c r="D8" s="523">
        <v>287</v>
      </c>
      <c r="E8" s="523">
        <v>0</v>
      </c>
      <c r="F8" s="523">
        <v>0</v>
      </c>
      <c r="G8" s="523">
        <v>0</v>
      </c>
      <c r="H8" s="523">
        <v>301</v>
      </c>
      <c r="I8" s="523">
        <v>260</v>
      </c>
      <c r="J8" s="523">
        <v>0</v>
      </c>
      <c r="K8" s="523">
        <v>0</v>
      </c>
      <c r="L8" s="523">
        <v>134</v>
      </c>
      <c r="M8" s="523">
        <v>556</v>
      </c>
      <c r="N8" s="523">
        <v>35</v>
      </c>
      <c r="O8" s="523">
        <v>70</v>
      </c>
      <c r="P8" s="523">
        <v>2</v>
      </c>
    </row>
    <row r="9" spans="1:16" s="470" customFormat="1" ht="21" customHeight="1">
      <c r="A9" s="520">
        <v>2020</v>
      </c>
      <c r="B9" s="523">
        <v>120</v>
      </c>
      <c r="C9" s="529">
        <v>89</v>
      </c>
      <c r="D9" s="529">
        <v>31</v>
      </c>
      <c r="E9" s="523">
        <v>0</v>
      </c>
      <c r="F9" s="523">
        <v>0</v>
      </c>
      <c r="G9" s="523">
        <v>0</v>
      </c>
      <c r="H9" s="523" t="s">
        <v>743</v>
      </c>
      <c r="I9" s="523" t="s">
        <v>743</v>
      </c>
      <c r="J9" s="523">
        <v>0</v>
      </c>
      <c r="K9" s="523">
        <v>0</v>
      </c>
      <c r="L9" s="523">
        <v>120</v>
      </c>
      <c r="M9" s="523">
        <v>1</v>
      </c>
      <c r="N9" s="523">
        <v>42</v>
      </c>
      <c r="O9" s="523">
        <v>54</v>
      </c>
      <c r="P9" s="523">
        <v>5</v>
      </c>
    </row>
    <row r="10" spans="1:16" s="470" customFormat="1" ht="21" customHeight="1">
      <c r="A10" s="522">
        <v>2021</v>
      </c>
      <c r="B10" s="524">
        <v>263</v>
      </c>
      <c r="C10" s="530">
        <v>150</v>
      </c>
      <c r="D10" s="530">
        <v>113</v>
      </c>
      <c r="E10" s="524">
        <v>0</v>
      </c>
      <c r="F10" s="524">
        <v>0</v>
      </c>
      <c r="G10" s="524">
        <v>0</v>
      </c>
      <c r="H10" s="524">
        <v>28</v>
      </c>
      <c r="I10" s="524">
        <v>122</v>
      </c>
      <c r="J10" s="524">
        <v>0</v>
      </c>
      <c r="K10" s="524">
        <v>0</v>
      </c>
      <c r="L10" s="524">
        <v>113</v>
      </c>
      <c r="M10" s="524">
        <v>152</v>
      </c>
      <c r="N10" s="524">
        <v>48</v>
      </c>
      <c r="O10" s="524">
        <v>14</v>
      </c>
      <c r="P10" s="524">
        <v>3</v>
      </c>
    </row>
    <row r="11" spans="1:16">
      <c r="A11" s="519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</row>
    <row r="12" spans="1:16" ht="19.5" customHeight="1">
      <c r="A12" s="779" t="s">
        <v>150</v>
      </c>
      <c r="B12" s="780" t="s">
        <v>33</v>
      </c>
      <c r="C12" s="781"/>
      <c r="D12" s="781"/>
      <c r="E12" s="782"/>
      <c r="F12" s="780" t="s">
        <v>38</v>
      </c>
      <c r="G12" s="781"/>
      <c r="H12" s="781"/>
      <c r="I12" s="781"/>
      <c r="J12" s="781"/>
      <c r="K12" s="782"/>
      <c r="L12" s="780" t="s">
        <v>9</v>
      </c>
      <c r="M12" s="781"/>
      <c r="N12" s="781"/>
      <c r="O12" s="782"/>
      <c r="P12" s="775"/>
    </row>
    <row r="13" spans="1:16" ht="45" customHeight="1">
      <c r="A13" s="779"/>
      <c r="B13" s="521" t="s">
        <v>247</v>
      </c>
      <c r="C13" s="521" t="s">
        <v>597</v>
      </c>
      <c r="D13" s="521" t="s">
        <v>109</v>
      </c>
      <c r="E13" s="521" t="s">
        <v>837</v>
      </c>
      <c r="F13" s="528" t="s">
        <v>298</v>
      </c>
      <c r="G13" s="528" t="s">
        <v>230</v>
      </c>
      <c r="H13" s="528" t="s">
        <v>293</v>
      </c>
      <c r="I13" s="528" t="s">
        <v>303</v>
      </c>
      <c r="J13" s="528" t="s">
        <v>274</v>
      </c>
      <c r="K13" s="527" t="s">
        <v>910</v>
      </c>
      <c r="L13" s="527" t="s">
        <v>789</v>
      </c>
      <c r="M13" s="527" t="s">
        <v>704</v>
      </c>
      <c r="N13" s="527" t="s">
        <v>751</v>
      </c>
      <c r="O13" s="527" t="s">
        <v>750</v>
      </c>
      <c r="P13" s="776"/>
    </row>
    <row r="14" spans="1:16" s="470" customFormat="1" ht="13.5" customHeight="1">
      <c r="A14" s="517"/>
      <c r="B14" s="513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</row>
    <row r="15" spans="1:16" s="1" customFormat="1" ht="21" customHeight="1">
      <c r="A15" s="520">
        <v>2017</v>
      </c>
      <c r="B15" s="525">
        <v>3</v>
      </c>
      <c r="C15" s="523">
        <v>0</v>
      </c>
      <c r="D15" s="523">
        <v>1</v>
      </c>
      <c r="E15" s="531">
        <v>11</v>
      </c>
      <c r="F15" s="531">
        <v>377</v>
      </c>
      <c r="G15" s="531">
        <v>86</v>
      </c>
      <c r="H15" s="531">
        <v>20</v>
      </c>
      <c r="I15" s="531">
        <v>34</v>
      </c>
      <c r="J15" s="531">
        <v>19</v>
      </c>
      <c r="K15" s="531">
        <v>1</v>
      </c>
      <c r="L15" s="531">
        <v>195</v>
      </c>
      <c r="M15" s="531">
        <v>135</v>
      </c>
      <c r="N15" s="531">
        <v>143</v>
      </c>
      <c r="O15" s="531">
        <v>64</v>
      </c>
      <c r="P15" s="531"/>
    </row>
    <row r="16" spans="1:16" s="1" customFormat="1" ht="21" customHeight="1">
      <c r="A16" s="520">
        <v>2018</v>
      </c>
      <c r="B16" s="525">
        <v>2</v>
      </c>
      <c r="C16" s="523">
        <v>0</v>
      </c>
      <c r="D16" s="523">
        <v>5</v>
      </c>
      <c r="E16" s="531">
        <v>25</v>
      </c>
      <c r="F16" s="531">
        <v>394</v>
      </c>
      <c r="G16" s="531">
        <v>105</v>
      </c>
      <c r="H16" s="531">
        <v>28</v>
      </c>
      <c r="I16" s="531">
        <v>29</v>
      </c>
      <c r="J16" s="531">
        <v>16</v>
      </c>
      <c r="K16" s="531">
        <v>0</v>
      </c>
      <c r="L16" s="531">
        <v>212</v>
      </c>
      <c r="M16" s="531">
        <v>142</v>
      </c>
      <c r="N16" s="531">
        <v>155</v>
      </c>
      <c r="O16" s="531">
        <v>63</v>
      </c>
      <c r="P16" s="531"/>
    </row>
    <row r="17" spans="1:16" s="1" customFormat="1" ht="21" customHeight="1">
      <c r="A17" s="520">
        <v>2019</v>
      </c>
      <c r="B17" s="525">
        <v>13</v>
      </c>
      <c r="C17" s="523">
        <v>0</v>
      </c>
      <c r="D17" s="523">
        <v>1</v>
      </c>
      <c r="E17" s="531">
        <v>18</v>
      </c>
      <c r="F17" s="531">
        <v>474</v>
      </c>
      <c r="G17" s="531">
        <v>93</v>
      </c>
      <c r="H17" s="531">
        <v>22</v>
      </c>
      <c r="I17" s="531">
        <v>64</v>
      </c>
      <c r="J17" s="531">
        <v>37</v>
      </c>
      <c r="K17" s="531">
        <v>5</v>
      </c>
      <c r="L17" s="531">
        <v>285</v>
      </c>
      <c r="M17" s="531">
        <v>184</v>
      </c>
      <c r="N17" s="531">
        <v>147</v>
      </c>
      <c r="O17" s="531">
        <v>79</v>
      </c>
      <c r="P17" s="531"/>
    </row>
    <row r="18" spans="1:16" s="470" customFormat="1" ht="21" customHeight="1">
      <c r="A18" s="520">
        <v>2020</v>
      </c>
      <c r="B18" s="525">
        <v>2</v>
      </c>
      <c r="C18" s="529">
        <v>0</v>
      </c>
      <c r="D18" s="529" t="s">
        <v>743</v>
      </c>
      <c r="E18" s="531">
        <v>16</v>
      </c>
      <c r="F18" s="531">
        <v>1</v>
      </c>
      <c r="G18" s="531">
        <v>32</v>
      </c>
      <c r="H18" s="531">
        <v>8</v>
      </c>
      <c r="I18" s="531">
        <v>29</v>
      </c>
      <c r="J18" s="531">
        <v>39</v>
      </c>
      <c r="K18" s="531">
        <v>1</v>
      </c>
      <c r="L18" s="531">
        <v>51</v>
      </c>
      <c r="M18" s="531">
        <v>33</v>
      </c>
      <c r="N18" s="531">
        <v>24</v>
      </c>
      <c r="O18" s="531">
        <v>12</v>
      </c>
      <c r="P18" s="531"/>
    </row>
    <row r="19" spans="1:16" s="470" customFormat="1" ht="21" customHeight="1">
      <c r="A19" s="522">
        <v>2021</v>
      </c>
      <c r="B19" s="526">
        <v>12</v>
      </c>
      <c r="C19" s="530">
        <v>0</v>
      </c>
      <c r="D19" s="530">
        <v>0</v>
      </c>
      <c r="E19" s="532">
        <v>34</v>
      </c>
      <c r="F19" s="532">
        <v>95</v>
      </c>
      <c r="G19" s="532">
        <v>69</v>
      </c>
      <c r="H19" s="532">
        <v>28</v>
      </c>
      <c r="I19" s="532">
        <v>30</v>
      </c>
      <c r="J19" s="532">
        <v>40</v>
      </c>
      <c r="K19" s="532">
        <v>1</v>
      </c>
      <c r="L19" s="532">
        <v>88</v>
      </c>
      <c r="M19" s="532">
        <v>81</v>
      </c>
      <c r="N19" s="532">
        <v>58</v>
      </c>
      <c r="O19" s="532">
        <v>36</v>
      </c>
      <c r="P19" s="532"/>
    </row>
    <row r="20" spans="1:16">
      <c r="A20" s="512"/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16" ht="17.25" customHeight="1">
      <c r="A21" s="784" t="s">
        <v>916</v>
      </c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510"/>
      <c r="N21" s="510"/>
      <c r="O21" s="510"/>
      <c r="P21" s="510"/>
    </row>
  </sheetData>
  <mergeCells count="12">
    <mergeCell ref="A21:L21"/>
    <mergeCell ref="A12:A13"/>
    <mergeCell ref="B12:E12"/>
    <mergeCell ref="F12:K12"/>
    <mergeCell ref="L12:O12"/>
    <mergeCell ref="P12:P13"/>
    <mergeCell ref="A1:P1"/>
    <mergeCell ref="A2:L2"/>
    <mergeCell ref="A3:A4"/>
    <mergeCell ref="E3:L3"/>
    <mergeCell ref="B3:D3"/>
    <mergeCell ref="M3:P3"/>
  </mergeCells>
  <phoneticPr fontId="28" type="noConversion"/>
  <pageMargins left="0.69972223043441772" right="0.69972223043441772" top="0.75" bottom="0.75" header="0.30000001192092896" footer="0.30000001192092896"/>
  <pageSetup paperSize="9" scale="4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9">
    <tabColor rgb="FF333399"/>
  </sheetPr>
  <dimension ref="A1:R30"/>
  <sheetViews>
    <sheetView showGridLines="0" view="pageBreakPreview" zoomScale="90" zoomScaleNormal="100" zoomScaleSheetLayoutView="90" workbookViewId="0">
      <selection activeCell="A3" sqref="A3:I3"/>
    </sheetView>
  </sheetViews>
  <sheetFormatPr defaultColWidth="8.88671875" defaultRowHeight="13.5"/>
  <cols>
    <col min="1" max="18" width="10.77734375" style="2" customWidth="1"/>
    <col min="19" max="16384" width="8.88671875" style="2"/>
  </cols>
  <sheetData>
    <row r="1" spans="1:18" ht="20.100000000000001" customHeight="1">
      <c r="A1" s="3" t="s">
        <v>209</v>
      </c>
      <c r="I1" s="25" t="s">
        <v>212</v>
      </c>
    </row>
    <row r="2" spans="1:18" ht="20.100000000000001" customHeight="1"/>
    <row r="3" spans="1:18" s="12" customFormat="1" ht="25.5">
      <c r="A3" s="642" t="s">
        <v>172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</row>
    <row r="4" spans="1:18" s="12" customFormat="1" ht="20.100000000000001" customHeight="1">
      <c r="A4" s="642" t="s">
        <v>930</v>
      </c>
      <c r="B4" s="642"/>
      <c r="C4" s="642"/>
      <c r="D4" s="642"/>
      <c r="E4" s="642"/>
      <c r="F4" s="642"/>
      <c r="G4" s="642"/>
      <c r="H4" s="642"/>
      <c r="I4" s="642"/>
      <c r="J4" s="5"/>
      <c r="K4" s="5"/>
      <c r="L4" s="5"/>
      <c r="M4" s="5"/>
      <c r="N4" s="5"/>
      <c r="O4" s="5"/>
      <c r="P4" s="5"/>
      <c r="Q4" s="5"/>
    </row>
    <row r="5" spans="1:18" s="28" customFormat="1" ht="20.100000000000001" customHeight="1">
      <c r="A5" s="27" t="s">
        <v>66</v>
      </c>
      <c r="I5" s="29" t="s">
        <v>936</v>
      </c>
    </row>
    <row r="6" spans="1:18" s="12" customFormat="1" ht="20.100000000000001" customHeight="1">
      <c r="A6" s="786" t="s">
        <v>327</v>
      </c>
      <c r="B6" s="785" t="s">
        <v>864</v>
      </c>
      <c r="C6" s="785"/>
      <c r="D6" s="785"/>
      <c r="E6" s="785"/>
      <c r="F6" s="785"/>
      <c r="G6" s="785"/>
      <c r="H6" s="785"/>
      <c r="I6" s="785"/>
      <c r="J6" s="785" t="s">
        <v>11</v>
      </c>
      <c r="K6" s="785"/>
      <c r="L6" s="785"/>
      <c r="M6" s="785"/>
      <c r="N6" s="785"/>
      <c r="O6" s="785"/>
      <c r="P6" s="785"/>
      <c r="Q6" s="785"/>
    </row>
    <row r="7" spans="1:18" s="12" customFormat="1" ht="20.100000000000001" customHeight="1">
      <c r="A7" s="787"/>
      <c r="B7" s="769" t="s">
        <v>819</v>
      </c>
      <c r="C7" s="769" t="s">
        <v>821</v>
      </c>
      <c r="D7" s="785" t="s">
        <v>90</v>
      </c>
      <c r="E7" s="785"/>
      <c r="F7" s="785"/>
      <c r="G7" s="785"/>
      <c r="H7" s="769" t="s">
        <v>169</v>
      </c>
      <c r="I7" s="769" t="s">
        <v>605</v>
      </c>
      <c r="J7" s="769" t="s">
        <v>819</v>
      </c>
      <c r="K7" s="769" t="s">
        <v>821</v>
      </c>
      <c r="L7" s="785" t="s">
        <v>90</v>
      </c>
      <c r="M7" s="785"/>
      <c r="N7" s="785"/>
      <c r="O7" s="785"/>
      <c r="P7" s="769" t="s">
        <v>169</v>
      </c>
      <c r="Q7" s="769" t="s">
        <v>605</v>
      </c>
    </row>
    <row r="8" spans="1:18" s="12" customFormat="1" ht="20.100000000000001" customHeight="1">
      <c r="A8" s="707" t="s">
        <v>88</v>
      </c>
      <c r="B8" s="769"/>
      <c r="C8" s="769"/>
      <c r="D8" s="33" t="s">
        <v>786</v>
      </c>
      <c r="E8" s="33" t="s">
        <v>726</v>
      </c>
      <c r="F8" s="33" t="s">
        <v>785</v>
      </c>
      <c r="G8" s="33" t="s">
        <v>718</v>
      </c>
      <c r="H8" s="769"/>
      <c r="I8" s="769"/>
      <c r="J8" s="769"/>
      <c r="K8" s="769"/>
      <c r="L8" s="33" t="s">
        <v>786</v>
      </c>
      <c r="M8" s="33" t="s">
        <v>726</v>
      </c>
      <c r="N8" s="33" t="s">
        <v>785</v>
      </c>
      <c r="O8" s="33" t="s">
        <v>718</v>
      </c>
      <c r="P8" s="769"/>
      <c r="Q8" s="769"/>
    </row>
    <row r="9" spans="1:18" s="12" customFormat="1" ht="20.100000000000001" customHeight="1">
      <c r="A9" s="786"/>
      <c r="B9" s="769"/>
      <c r="C9" s="769"/>
      <c r="D9" s="35" t="s">
        <v>639</v>
      </c>
      <c r="E9" s="35" t="s">
        <v>687</v>
      </c>
      <c r="F9" s="36" t="s">
        <v>97</v>
      </c>
      <c r="G9" s="35" t="s">
        <v>677</v>
      </c>
      <c r="H9" s="769"/>
      <c r="I9" s="769"/>
      <c r="J9" s="769"/>
      <c r="K9" s="769"/>
      <c r="L9" s="35" t="s">
        <v>639</v>
      </c>
      <c r="M9" s="35" t="s">
        <v>687</v>
      </c>
      <c r="N9" s="36" t="s">
        <v>97</v>
      </c>
      <c r="O9" s="35" t="s">
        <v>677</v>
      </c>
      <c r="P9" s="769"/>
      <c r="Q9" s="769"/>
    </row>
    <row r="10" spans="1:18" ht="20.100000000000001" customHeight="1">
      <c r="A10" s="288"/>
      <c r="Q10" s="150"/>
    </row>
    <row r="11" spans="1:18" s="44" customFormat="1" ht="20.100000000000001" customHeight="1">
      <c r="A11" s="18">
        <v>2017</v>
      </c>
      <c r="B11" s="19">
        <v>11</v>
      </c>
      <c r="C11" s="19">
        <v>3</v>
      </c>
      <c r="D11" s="19">
        <v>8</v>
      </c>
      <c r="E11" s="19">
        <v>7</v>
      </c>
      <c r="F11" s="19">
        <v>1</v>
      </c>
      <c r="G11" s="19">
        <v>0</v>
      </c>
      <c r="H11" s="19">
        <v>0</v>
      </c>
      <c r="I11" s="19">
        <v>0</v>
      </c>
      <c r="J11" s="19">
        <v>508</v>
      </c>
      <c r="K11" s="19">
        <v>117</v>
      </c>
      <c r="L11" s="19">
        <v>391</v>
      </c>
      <c r="M11" s="19">
        <v>333</v>
      </c>
      <c r="N11" s="19">
        <v>58</v>
      </c>
      <c r="O11" s="19">
        <v>0</v>
      </c>
      <c r="P11" s="19">
        <v>0</v>
      </c>
      <c r="Q11" s="104">
        <v>0</v>
      </c>
      <c r="R11" s="45"/>
    </row>
    <row r="12" spans="1:18" s="44" customFormat="1" ht="20.100000000000001" customHeight="1">
      <c r="A12" s="18">
        <v>2018</v>
      </c>
      <c r="B12" s="46">
        <v>11</v>
      </c>
      <c r="C12" s="19">
        <v>3</v>
      </c>
      <c r="D12" s="19">
        <v>8</v>
      </c>
      <c r="E12" s="19">
        <v>7</v>
      </c>
      <c r="F12" s="19">
        <v>1</v>
      </c>
      <c r="G12" s="19">
        <v>0</v>
      </c>
      <c r="H12" s="19">
        <v>1</v>
      </c>
      <c r="I12" s="19">
        <v>0</v>
      </c>
      <c r="J12" s="19">
        <v>444</v>
      </c>
      <c r="K12" s="19">
        <v>82</v>
      </c>
      <c r="L12" s="19">
        <v>362</v>
      </c>
      <c r="M12" s="19">
        <v>299</v>
      </c>
      <c r="N12" s="19">
        <v>63</v>
      </c>
      <c r="O12" s="19">
        <v>0</v>
      </c>
      <c r="P12" s="19">
        <v>0</v>
      </c>
      <c r="Q12" s="104">
        <v>0</v>
      </c>
      <c r="R12" s="45"/>
    </row>
    <row r="13" spans="1:18" s="43" customFormat="1" ht="20.100000000000001" customHeight="1">
      <c r="A13" s="18">
        <v>2019</v>
      </c>
      <c r="B13" s="46">
        <v>11</v>
      </c>
      <c r="C13" s="46">
        <v>5</v>
      </c>
      <c r="D13" s="46">
        <v>6</v>
      </c>
      <c r="E13" s="46">
        <v>5</v>
      </c>
      <c r="F13" s="46">
        <v>1</v>
      </c>
      <c r="G13" s="46">
        <v>0</v>
      </c>
      <c r="H13" s="46">
        <v>0</v>
      </c>
      <c r="I13" s="46">
        <v>0</v>
      </c>
      <c r="J13" s="19">
        <v>415</v>
      </c>
      <c r="K13" s="19">
        <v>213</v>
      </c>
      <c r="L13" s="19">
        <v>202</v>
      </c>
      <c r="M13" s="19">
        <v>135</v>
      </c>
      <c r="N13" s="19">
        <v>67</v>
      </c>
      <c r="O13" s="19">
        <v>0</v>
      </c>
      <c r="P13" s="19">
        <v>0</v>
      </c>
      <c r="Q13" s="104">
        <v>0</v>
      </c>
      <c r="R13" s="47"/>
    </row>
    <row r="14" spans="1:18" s="43" customFormat="1" ht="20.100000000000001" customHeight="1">
      <c r="A14" s="18">
        <v>2020</v>
      </c>
      <c r="B14" s="46">
        <v>9</v>
      </c>
      <c r="C14" s="46">
        <v>6</v>
      </c>
      <c r="D14" s="46">
        <v>3</v>
      </c>
      <c r="E14" s="46">
        <v>2</v>
      </c>
      <c r="F14" s="46">
        <v>1</v>
      </c>
      <c r="G14" s="46">
        <v>0</v>
      </c>
      <c r="H14" s="46">
        <v>0</v>
      </c>
      <c r="I14" s="46">
        <v>0</v>
      </c>
      <c r="J14" s="19">
        <v>256</v>
      </c>
      <c r="K14" s="19">
        <v>186</v>
      </c>
      <c r="L14" s="19">
        <v>70</v>
      </c>
      <c r="M14" s="19">
        <v>31</v>
      </c>
      <c r="N14" s="19">
        <v>39</v>
      </c>
      <c r="O14" s="19">
        <v>0</v>
      </c>
      <c r="P14" s="19">
        <v>0</v>
      </c>
      <c r="Q14" s="104">
        <v>0</v>
      </c>
      <c r="R14" s="47"/>
    </row>
    <row r="15" spans="1:18" s="565" customFormat="1" ht="20.100000000000001" customHeight="1">
      <c r="A15" s="350">
        <v>2021</v>
      </c>
      <c r="B15" s="421">
        <v>11</v>
      </c>
      <c r="C15" s="421">
        <v>6</v>
      </c>
      <c r="D15" s="421">
        <v>5</v>
      </c>
      <c r="E15" s="421">
        <v>4</v>
      </c>
      <c r="F15" s="421">
        <v>1</v>
      </c>
      <c r="G15" s="421">
        <v>0</v>
      </c>
      <c r="H15" s="421">
        <v>0</v>
      </c>
      <c r="I15" s="421">
        <v>0</v>
      </c>
      <c r="J15" s="413">
        <v>332</v>
      </c>
      <c r="K15" s="413">
        <v>206</v>
      </c>
      <c r="L15" s="413">
        <v>126</v>
      </c>
      <c r="M15" s="413">
        <v>75</v>
      </c>
      <c r="N15" s="413">
        <v>51</v>
      </c>
      <c r="O15" s="413">
        <v>0</v>
      </c>
      <c r="P15" s="413">
        <v>0</v>
      </c>
      <c r="Q15" s="413">
        <v>0</v>
      </c>
      <c r="R15" s="577"/>
    </row>
    <row r="16" spans="1:18" ht="20.100000000000001" customHeight="1">
      <c r="A16" s="88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7"/>
      <c r="R16" s="47"/>
    </row>
    <row r="17" spans="1:18" ht="20.100000000000001" customHeight="1">
      <c r="A17" s="246" t="s">
        <v>76</v>
      </c>
      <c r="B17" s="481">
        <f>C17+D17</f>
        <v>4</v>
      </c>
      <c r="C17" s="479">
        <v>3</v>
      </c>
      <c r="D17" s="481">
        <f>SUM(E17:G17)</f>
        <v>1</v>
      </c>
      <c r="E17" s="482">
        <v>1</v>
      </c>
      <c r="F17" s="482">
        <v>0</v>
      </c>
      <c r="G17" s="482">
        <v>0</v>
      </c>
      <c r="H17" s="482">
        <v>0</v>
      </c>
      <c r="I17" s="482">
        <v>0</v>
      </c>
      <c r="J17" s="481">
        <f>SUM(K17:L17)</f>
        <v>163</v>
      </c>
      <c r="K17" s="482">
        <v>139</v>
      </c>
      <c r="L17" s="49">
        <v>24</v>
      </c>
      <c r="M17" s="482">
        <v>24</v>
      </c>
      <c r="N17" s="482">
        <v>0</v>
      </c>
      <c r="O17" s="482">
        <v>0</v>
      </c>
      <c r="P17" s="482">
        <v>0</v>
      </c>
      <c r="Q17" s="488">
        <v>0</v>
      </c>
      <c r="R17" s="47"/>
    </row>
    <row r="18" spans="1:18" ht="20.100000000000001" customHeight="1">
      <c r="A18" s="246" t="s">
        <v>87</v>
      </c>
      <c r="B18" s="481">
        <f t="shared" ref="B18:B27" si="0">C18+D18</f>
        <v>0</v>
      </c>
      <c r="C18" s="481">
        <v>0</v>
      </c>
      <c r="D18" s="481">
        <f t="shared" ref="D18:D26" si="1">SUM(E18:G18)</f>
        <v>0</v>
      </c>
      <c r="E18" s="481">
        <v>0</v>
      </c>
      <c r="F18" s="481">
        <v>0</v>
      </c>
      <c r="G18" s="481">
        <v>0</v>
      </c>
      <c r="H18" s="482">
        <v>0</v>
      </c>
      <c r="I18" s="481">
        <v>0</v>
      </c>
      <c r="J18" s="481">
        <f t="shared" ref="J18:J25" si="2">SUM(K18:L18)</f>
        <v>0</v>
      </c>
      <c r="K18" s="481">
        <v>0</v>
      </c>
      <c r="L18" s="49">
        <v>0</v>
      </c>
      <c r="M18" s="481">
        <v>0</v>
      </c>
      <c r="N18" s="481">
        <v>0</v>
      </c>
      <c r="O18" s="481">
        <v>0</v>
      </c>
      <c r="P18" s="481">
        <v>0</v>
      </c>
      <c r="Q18" s="486">
        <v>0</v>
      </c>
      <c r="R18" s="47"/>
    </row>
    <row r="19" spans="1:18" ht="20.100000000000001" customHeight="1">
      <c r="A19" s="246" t="s">
        <v>75</v>
      </c>
      <c r="B19" s="481">
        <f t="shared" si="0"/>
        <v>0</v>
      </c>
      <c r="C19" s="481">
        <v>0</v>
      </c>
      <c r="D19" s="481">
        <f t="shared" si="1"/>
        <v>0</v>
      </c>
      <c r="E19" s="481">
        <v>0</v>
      </c>
      <c r="F19" s="481">
        <v>0</v>
      </c>
      <c r="G19" s="481">
        <v>0</v>
      </c>
      <c r="H19" s="482">
        <v>0</v>
      </c>
      <c r="I19" s="481">
        <v>0</v>
      </c>
      <c r="J19" s="481">
        <f t="shared" si="2"/>
        <v>0</v>
      </c>
      <c r="K19" s="481">
        <v>0</v>
      </c>
      <c r="L19" s="49">
        <v>0</v>
      </c>
      <c r="M19" s="481">
        <v>0</v>
      </c>
      <c r="N19" s="481">
        <v>0</v>
      </c>
      <c r="O19" s="481">
        <v>0</v>
      </c>
      <c r="P19" s="481">
        <v>0</v>
      </c>
      <c r="Q19" s="486">
        <v>0</v>
      </c>
      <c r="R19" s="47"/>
    </row>
    <row r="20" spans="1:18" ht="20.100000000000001" customHeight="1">
      <c r="A20" s="246" t="s">
        <v>77</v>
      </c>
      <c r="B20" s="481">
        <f t="shared" si="0"/>
        <v>2</v>
      </c>
      <c r="C20" s="479">
        <v>0</v>
      </c>
      <c r="D20" s="481">
        <f t="shared" si="1"/>
        <v>2</v>
      </c>
      <c r="E20" s="482">
        <v>2</v>
      </c>
      <c r="F20" s="481">
        <v>0</v>
      </c>
      <c r="G20" s="479">
        <v>0</v>
      </c>
      <c r="H20" s="482">
        <v>0</v>
      </c>
      <c r="I20" s="479">
        <v>0</v>
      </c>
      <c r="J20" s="481">
        <f t="shared" si="2"/>
        <v>37</v>
      </c>
      <c r="K20" s="482">
        <v>0</v>
      </c>
      <c r="L20" s="49">
        <v>37</v>
      </c>
      <c r="M20" s="482">
        <v>37</v>
      </c>
      <c r="N20" s="481">
        <v>0</v>
      </c>
      <c r="O20" s="479">
        <v>0</v>
      </c>
      <c r="P20" s="479">
        <v>0</v>
      </c>
      <c r="Q20" s="478">
        <v>0</v>
      </c>
      <c r="R20" s="47"/>
    </row>
    <row r="21" spans="1:18" ht="20.100000000000001" customHeight="1">
      <c r="A21" s="246" t="s">
        <v>15</v>
      </c>
      <c r="B21" s="481">
        <f t="shared" si="0"/>
        <v>0</v>
      </c>
      <c r="C21" s="479">
        <v>0</v>
      </c>
      <c r="D21" s="481">
        <f t="shared" si="1"/>
        <v>0</v>
      </c>
      <c r="E21" s="479">
        <v>0</v>
      </c>
      <c r="F21" s="481">
        <v>0</v>
      </c>
      <c r="G21" s="479">
        <v>0</v>
      </c>
      <c r="H21" s="482">
        <v>0</v>
      </c>
      <c r="I21" s="479">
        <v>0</v>
      </c>
      <c r="J21" s="481">
        <f t="shared" si="2"/>
        <v>0</v>
      </c>
      <c r="K21" s="482">
        <v>0</v>
      </c>
      <c r="L21" s="49">
        <v>0</v>
      </c>
      <c r="M21" s="49">
        <v>0</v>
      </c>
      <c r="N21" s="481">
        <v>0</v>
      </c>
      <c r="O21" s="479">
        <v>0</v>
      </c>
      <c r="P21" s="479">
        <v>0</v>
      </c>
      <c r="Q21" s="478">
        <v>0</v>
      </c>
      <c r="R21" s="47"/>
    </row>
    <row r="22" spans="1:18" ht="20.100000000000001" customHeight="1">
      <c r="A22" s="246" t="s">
        <v>84</v>
      </c>
      <c r="B22" s="481">
        <f t="shared" si="0"/>
        <v>1</v>
      </c>
      <c r="C22" s="479">
        <v>1</v>
      </c>
      <c r="D22" s="481">
        <f t="shared" si="1"/>
        <v>0</v>
      </c>
      <c r="E22" s="479">
        <v>0</v>
      </c>
      <c r="F22" s="481">
        <v>0</v>
      </c>
      <c r="G22" s="479">
        <v>0</v>
      </c>
      <c r="H22" s="482">
        <v>0</v>
      </c>
      <c r="I22" s="479">
        <v>0</v>
      </c>
      <c r="J22" s="481">
        <f t="shared" si="2"/>
        <v>10</v>
      </c>
      <c r="K22" s="482">
        <v>10</v>
      </c>
      <c r="L22" s="49">
        <v>0</v>
      </c>
      <c r="M22" s="484">
        <v>0</v>
      </c>
      <c r="N22" s="481">
        <v>0</v>
      </c>
      <c r="O22" s="479">
        <v>0</v>
      </c>
      <c r="P22" s="479">
        <v>0</v>
      </c>
      <c r="Q22" s="478">
        <v>0</v>
      </c>
      <c r="R22" s="47"/>
    </row>
    <row r="23" spans="1:18" ht="20.100000000000001" customHeight="1">
      <c r="A23" s="246" t="s">
        <v>85</v>
      </c>
      <c r="B23" s="481">
        <f t="shared" si="0"/>
        <v>0</v>
      </c>
      <c r="C23" s="479">
        <v>0</v>
      </c>
      <c r="D23" s="481">
        <f t="shared" si="1"/>
        <v>0</v>
      </c>
      <c r="E23" s="479">
        <v>0</v>
      </c>
      <c r="F23" s="481">
        <v>0</v>
      </c>
      <c r="G23" s="479">
        <v>0</v>
      </c>
      <c r="H23" s="482">
        <v>0</v>
      </c>
      <c r="I23" s="479">
        <v>0</v>
      </c>
      <c r="J23" s="481">
        <f t="shared" si="2"/>
        <v>0</v>
      </c>
      <c r="K23" s="482">
        <v>0</v>
      </c>
      <c r="L23" s="49">
        <v>0</v>
      </c>
      <c r="M23" s="484">
        <v>0</v>
      </c>
      <c r="N23" s="481">
        <v>0</v>
      </c>
      <c r="O23" s="479">
        <v>0</v>
      </c>
      <c r="P23" s="479">
        <v>0</v>
      </c>
      <c r="Q23" s="478">
        <v>0</v>
      </c>
      <c r="R23" s="47"/>
    </row>
    <row r="24" spans="1:18" ht="20.100000000000001" customHeight="1">
      <c r="A24" s="246" t="s">
        <v>79</v>
      </c>
      <c r="B24" s="481">
        <f t="shared" si="0"/>
        <v>3</v>
      </c>
      <c r="C24" s="479">
        <v>2</v>
      </c>
      <c r="D24" s="481">
        <f t="shared" si="1"/>
        <v>1</v>
      </c>
      <c r="E24" s="482">
        <v>0</v>
      </c>
      <c r="F24" s="482">
        <v>1</v>
      </c>
      <c r="G24" s="479">
        <v>0</v>
      </c>
      <c r="H24" s="482">
        <v>0</v>
      </c>
      <c r="I24" s="479">
        <v>0</v>
      </c>
      <c r="J24" s="481">
        <f t="shared" si="2"/>
        <v>108</v>
      </c>
      <c r="K24" s="482">
        <v>57</v>
      </c>
      <c r="L24" s="49">
        <v>51</v>
      </c>
      <c r="M24" s="485">
        <v>0</v>
      </c>
      <c r="N24" s="482">
        <v>51</v>
      </c>
      <c r="O24" s="479">
        <v>0</v>
      </c>
      <c r="P24" s="479">
        <v>0</v>
      </c>
      <c r="Q24" s="478">
        <v>0</v>
      </c>
      <c r="R24" s="47"/>
    </row>
    <row r="25" spans="1:18" ht="20.100000000000001" customHeight="1">
      <c r="A25" s="246" t="s">
        <v>78</v>
      </c>
      <c r="B25" s="481">
        <f t="shared" si="0"/>
        <v>1</v>
      </c>
      <c r="C25" s="479">
        <v>0</v>
      </c>
      <c r="D25" s="481">
        <f t="shared" si="1"/>
        <v>1</v>
      </c>
      <c r="E25" s="482">
        <v>1</v>
      </c>
      <c r="F25" s="482">
        <v>0</v>
      </c>
      <c r="G25" s="479">
        <v>0</v>
      </c>
      <c r="H25" s="482">
        <v>0</v>
      </c>
      <c r="I25" s="479">
        <v>0</v>
      </c>
      <c r="J25" s="481">
        <f t="shared" si="2"/>
        <v>14</v>
      </c>
      <c r="K25" s="482">
        <v>0</v>
      </c>
      <c r="L25" s="49">
        <v>14</v>
      </c>
      <c r="M25" s="485">
        <v>14</v>
      </c>
      <c r="N25" s="482">
        <v>0</v>
      </c>
      <c r="O25" s="479">
        <v>0</v>
      </c>
      <c r="P25" s="479">
        <v>0</v>
      </c>
      <c r="Q25" s="478">
        <v>0</v>
      </c>
      <c r="R25" s="47"/>
    </row>
    <row r="26" spans="1:18" ht="20.100000000000001" customHeight="1">
      <c r="A26" s="246" t="s">
        <v>86</v>
      </c>
      <c r="B26" s="481">
        <f t="shared" si="0"/>
        <v>0</v>
      </c>
      <c r="C26" s="479">
        <v>0</v>
      </c>
      <c r="D26" s="481">
        <f t="shared" si="1"/>
        <v>0</v>
      </c>
      <c r="E26" s="481">
        <v>0</v>
      </c>
      <c r="F26" s="481">
        <v>0</v>
      </c>
      <c r="G26" s="481">
        <v>0</v>
      </c>
      <c r="H26" s="482">
        <v>0</v>
      </c>
      <c r="I26" s="481">
        <v>0</v>
      </c>
      <c r="J26" s="481">
        <v>0</v>
      </c>
      <c r="K26" s="482">
        <v>0</v>
      </c>
      <c r="L26" s="49">
        <v>0</v>
      </c>
      <c r="M26" s="481">
        <v>0</v>
      </c>
      <c r="N26" s="481">
        <v>0</v>
      </c>
      <c r="O26" s="481">
        <v>0</v>
      </c>
      <c r="P26" s="481">
        <v>0</v>
      </c>
      <c r="Q26" s="486">
        <v>0</v>
      </c>
      <c r="R26" s="47"/>
    </row>
    <row r="27" spans="1:18" ht="20.100000000000001" customHeight="1">
      <c r="A27" s="246" t="s">
        <v>74</v>
      </c>
      <c r="B27" s="481">
        <f t="shared" si="0"/>
        <v>0</v>
      </c>
      <c r="C27" s="479">
        <v>0</v>
      </c>
      <c r="D27" s="481">
        <v>0</v>
      </c>
      <c r="E27" s="481">
        <v>0</v>
      </c>
      <c r="F27" s="481">
        <v>0</v>
      </c>
      <c r="G27" s="481">
        <v>0</v>
      </c>
      <c r="H27" s="482">
        <v>0</v>
      </c>
      <c r="I27" s="481">
        <v>0</v>
      </c>
      <c r="J27" s="481">
        <v>0</v>
      </c>
      <c r="K27" s="481">
        <v>0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6">
        <v>0</v>
      </c>
      <c r="R27" s="47"/>
    </row>
    <row r="28" spans="1:18" s="4" customFormat="1" ht="20.100000000000001" customHeight="1">
      <c r="A28" s="289"/>
      <c r="B28" s="53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351"/>
    </row>
    <row r="29" spans="1:18" ht="20.100000000000001" customHeight="1">
      <c r="A29" s="24" t="s">
        <v>68</v>
      </c>
    </row>
    <row r="30" spans="1:18">
      <c r="Q30" s="56"/>
    </row>
  </sheetData>
  <mergeCells count="17">
    <mergeCell ref="C7:C9"/>
    <mergeCell ref="D7:G7"/>
    <mergeCell ref="A3:I3"/>
    <mergeCell ref="A6:A7"/>
    <mergeCell ref="A8:A9"/>
    <mergeCell ref="J3:Q3"/>
    <mergeCell ref="H7:H9"/>
    <mergeCell ref="I7:I9"/>
    <mergeCell ref="J7:J9"/>
    <mergeCell ref="J6:Q6"/>
    <mergeCell ref="K7:K9"/>
    <mergeCell ref="L7:O7"/>
    <mergeCell ref="P7:P9"/>
    <mergeCell ref="Q7:Q9"/>
    <mergeCell ref="A4:I4"/>
    <mergeCell ref="B6:I6"/>
    <mergeCell ref="B7:B9"/>
  </mergeCells>
  <phoneticPr fontId="28" type="noConversion"/>
  <pageMargins left="0.59041666984558105" right="0.59041666984558105" top="0.59041666984558105" bottom="0.59041666984558105" header="0" footer="0"/>
  <pageSetup paperSize="9" scale="81" orientation="portrait" blackAndWhite="1" r:id="rId1"/>
  <colBreaks count="1" manualBreakCount="1">
    <brk id="9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57">
    <tabColor rgb="FF333399"/>
  </sheetPr>
  <dimension ref="A1:K17"/>
  <sheetViews>
    <sheetView showGridLines="0" view="pageBreakPreview" zoomScaleNormal="100" zoomScaleSheetLayoutView="100" workbookViewId="0">
      <selection activeCell="A3" sqref="A3:K3"/>
    </sheetView>
  </sheetViews>
  <sheetFormatPr defaultColWidth="8.88671875" defaultRowHeight="13.5"/>
  <cols>
    <col min="1" max="5" width="12.77734375" style="2" customWidth="1"/>
    <col min="6" max="6" width="12.77734375" style="4" customWidth="1"/>
    <col min="7" max="7" width="12.77734375" style="2" customWidth="1"/>
    <col min="8" max="8" width="8.44140625" style="2" customWidth="1"/>
    <col min="9" max="9" width="10.33203125" style="2" customWidth="1"/>
    <col min="10" max="10" width="10.77734375" style="2" customWidth="1"/>
    <col min="11" max="11" width="10.77734375" style="4" customWidth="1"/>
    <col min="12" max="16384" width="8.88671875" style="2"/>
  </cols>
  <sheetData>
    <row r="1" spans="1:11" ht="20.100000000000001" customHeight="1">
      <c r="A1" s="3" t="s">
        <v>209</v>
      </c>
      <c r="K1" s="25" t="s">
        <v>212</v>
      </c>
    </row>
    <row r="2" spans="1:11" ht="20.100000000000001" customHeight="1"/>
    <row r="3" spans="1:11" s="7" customFormat="1" ht="25.5" customHeight="1">
      <c r="A3" s="692" t="s">
        <v>295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</row>
    <row r="4" spans="1:11" s="7" customFormat="1" ht="20.100000000000001" customHeight="1">
      <c r="A4" s="692" t="s">
        <v>896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</row>
    <row r="5" spans="1:11" s="12" customFormat="1" ht="20.100000000000001" customHeight="1">
      <c r="A5" s="8" t="s">
        <v>447</v>
      </c>
      <c r="B5" s="9"/>
      <c r="C5" s="9"/>
      <c r="D5" s="9"/>
      <c r="E5" s="9"/>
      <c r="G5" s="11"/>
      <c r="H5" s="11"/>
      <c r="I5" s="11"/>
      <c r="J5" s="11"/>
      <c r="K5" s="10" t="s">
        <v>142</v>
      </c>
    </row>
    <row r="6" spans="1:11" s="12" customFormat="1" ht="24" customHeight="1">
      <c r="A6" s="13" t="s">
        <v>423</v>
      </c>
      <c r="B6" s="649" t="s">
        <v>343</v>
      </c>
      <c r="C6" s="655"/>
      <c r="D6" s="650"/>
      <c r="E6" s="698" t="s">
        <v>670</v>
      </c>
      <c r="F6" s="699"/>
      <c r="G6" s="699"/>
      <c r="H6" s="699"/>
      <c r="I6" s="699"/>
      <c r="J6" s="699"/>
      <c r="K6" s="699"/>
    </row>
    <row r="7" spans="1:11" s="12" customFormat="1" ht="24" customHeight="1">
      <c r="A7" s="14" t="s">
        <v>463</v>
      </c>
      <c r="B7" s="15"/>
      <c r="C7" s="16" t="s">
        <v>744</v>
      </c>
      <c r="D7" s="16" t="s">
        <v>771</v>
      </c>
      <c r="E7" s="15"/>
      <c r="F7" s="17" t="s">
        <v>323</v>
      </c>
      <c r="G7" s="392" t="s">
        <v>313</v>
      </c>
      <c r="H7" s="392" t="s">
        <v>437</v>
      </c>
      <c r="I7" s="392" t="s">
        <v>321</v>
      </c>
      <c r="J7" s="392" t="s">
        <v>357</v>
      </c>
      <c r="K7" s="391" t="s">
        <v>389</v>
      </c>
    </row>
    <row r="8" spans="1:11" s="12" customFormat="1" ht="20.100000000000001" customHeight="1">
      <c r="A8" s="86"/>
      <c r="B8" s="11"/>
      <c r="C8" s="11"/>
      <c r="D8" s="11"/>
      <c r="E8" s="11"/>
      <c r="F8" s="11"/>
      <c r="G8" s="390"/>
      <c r="H8" s="11"/>
      <c r="I8" s="11"/>
      <c r="J8" s="11"/>
      <c r="K8" s="11"/>
    </row>
    <row r="9" spans="1:11" s="21" customFormat="1" ht="20.100000000000001" customHeight="1">
      <c r="A9" s="18">
        <v>2017</v>
      </c>
      <c r="B9" s="19">
        <v>6015</v>
      </c>
      <c r="C9" s="19">
        <v>2739</v>
      </c>
      <c r="D9" s="19">
        <v>3276</v>
      </c>
      <c r="E9" s="19">
        <v>6015</v>
      </c>
      <c r="F9" s="19">
        <v>1694</v>
      </c>
      <c r="G9" s="19">
        <v>979</v>
      </c>
      <c r="H9" s="19">
        <v>291</v>
      </c>
      <c r="I9" s="19">
        <v>794</v>
      </c>
      <c r="J9" s="19">
        <v>1027</v>
      </c>
      <c r="K9" s="19">
        <v>1230</v>
      </c>
    </row>
    <row r="10" spans="1:11" s="21" customFormat="1" ht="20.100000000000001" customHeight="1">
      <c r="A10" s="18">
        <v>2018</v>
      </c>
      <c r="B10" s="19">
        <v>13760</v>
      </c>
      <c r="C10" s="19">
        <v>7025</v>
      </c>
      <c r="D10" s="19">
        <v>6735</v>
      </c>
      <c r="E10" s="19">
        <v>13760</v>
      </c>
      <c r="F10" s="19">
        <v>4579</v>
      </c>
      <c r="G10" s="19">
        <v>678</v>
      </c>
      <c r="H10" s="19">
        <v>322</v>
      </c>
      <c r="I10" s="19">
        <v>2575</v>
      </c>
      <c r="J10" s="19">
        <v>3364</v>
      </c>
      <c r="K10" s="19">
        <v>2242</v>
      </c>
    </row>
    <row r="11" spans="1:11" s="20" customFormat="1" ht="20.100000000000001" customHeight="1">
      <c r="A11" s="18">
        <v>2019</v>
      </c>
      <c r="B11" s="19">
        <v>15606</v>
      </c>
      <c r="C11" s="19">
        <v>7684</v>
      </c>
      <c r="D11" s="19">
        <v>7922</v>
      </c>
      <c r="E11" s="19">
        <v>15606</v>
      </c>
      <c r="F11" s="19">
        <v>5665</v>
      </c>
      <c r="G11" s="19">
        <v>883</v>
      </c>
      <c r="H11" s="19">
        <v>401</v>
      </c>
      <c r="I11" s="19">
        <v>2854</v>
      </c>
      <c r="J11" s="19">
        <v>3488</v>
      </c>
      <c r="K11" s="19">
        <v>2315</v>
      </c>
    </row>
    <row r="12" spans="1:11" s="20" customFormat="1" ht="20.100000000000001" customHeight="1">
      <c r="A12" s="18">
        <v>2020</v>
      </c>
      <c r="B12" s="19">
        <v>6946</v>
      </c>
      <c r="C12" s="19">
        <v>3187</v>
      </c>
      <c r="D12" s="19">
        <v>3759</v>
      </c>
      <c r="E12" s="19">
        <v>6946</v>
      </c>
      <c r="F12" s="19">
        <v>1385</v>
      </c>
      <c r="G12" s="19">
        <v>1905</v>
      </c>
      <c r="H12" s="19">
        <v>303</v>
      </c>
      <c r="I12" s="19">
        <v>683</v>
      </c>
      <c r="J12" s="19">
        <v>1090</v>
      </c>
      <c r="K12" s="19">
        <v>1580</v>
      </c>
    </row>
    <row r="13" spans="1:11" s="20" customFormat="1" ht="20.100000000000001" customHeight="1">
      <c r="A13" s="350">
        <v>2021</v>
      </c>
      <c r="B13" s="489">
        <v>8245</v>
      </c>
      <c r="C13" s="489">
        <v>3967</v>
      </c>
      <c r="D13" s="489">
        <v>4278</v>
      </c>
      <c r="E13" s="489">
        <v>8245</v>
      </c>
      <c r="F13" s="489">
        <v>814</v>
      </c>
      <c r="G13" s="489">
        <v>807</v>
      </c>
      <c r="H13" s="489">
        <v>140</v>
      </c>
      <c r="I13" s="489">
        <v>483</v>
      </c>
      <c r="J13" s="489">
        <v>1797</v>
      </c>
      <c r="K13" s="489">
        <v>4204</v>
      </c>
    </row>
    <row r="14" spans="1:11" s="20" customFormat="1" ht="20.100000000000001" customHeight="1">
      <c r="A14" s="352"/>
      <c r="B14" s="272"/>
      <c r="C14" s="272"/>
      <c r="D14" s="272"/>
      <c r="E14" s="272"/>
      <c r="F14" s="272"/>
      <c r="G14" s="272"/>
      <c r="H14" s="272"/>
      <c r="I14" s="272"/>
      <c r="J14" s="272"/>
      <c r="K14" s="272"/>
    </row>
    <row r="15" spans="1:11" ht="20.100000000000001" customHeight="1">
      <c r="A15" s="24" t="s">
        <v>68</v>
      </c>
    </row>
    <row r="16" spans="1:11" ht="20.100000000000001" customHeight="1"/>
    <row r="17" ht="20.100000000000001" customHeight="1"/>
  </sheetData>
  <mergeCells count="4">
    <mergeCell ref="A3:K3"/>
    <mergeCell ref="A4:K4"/>
    <mergeCell ref="B6:D6"/>
    <mergeCell ref="E6:K6"/>
  </mergeCells>
  <phoneticPr fontId="28" type="noConversion"/>
  <pageMargins left="0.59041666984558105" right="0.59041666984558105" top="0.27541667222976685" bottom="0.19666667282581329" header="0" footer="0"/>
  <pageSetup paperSize="9" scale="60" fitToWidth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5">
    <tabColor rgb="FF333399"/>
  </sheetPr>
  <dimension ref="A1:M35"/>
  <sheetViews>
    <sheetView showGridLines="0"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6" width="10.77734375" style="2" customWidth="1"/>
    <col min="7" max="8" width="10.77734375" style="4" customWidth="1"/>
    <col min="9" max="9" width="10.77734375" style="2" customWidth="1"/>
    <col min="10" max="11" width="11.33203125" style="2" customWidth="1"/>
    <col min="12" max="12" width="12.77734375" style="2" customWidth="1"/>
    <col min="13" max="13" width="10.33203125" style="2" customWidth="1"/>
    <col min="14" max="16384" width="8.88671875" style="2"/>
  </cols>
  <sheetData>
    <row r="1" spans="1:13" ht="20.100000000000001" customHeight="1">
      <c r="A1" s="3" t="s">
        <v>209</v>
      </c>
      <c r="M1" s="167" t="s">
        <v>231</v>
      </c>
    </row>
    <row r="2" spans="1:13" ht="20.100000000000001" customHeight="1"/>
    <row r="3" spans="1:13" s="57" customFormat="1" ht="25.5" customHeight="1">
      <c r="A3" s="642" t="s">
        <v>282</v>
      </c>
      <c r="B3" s="642"/>
      <c r="C3" s="642"/>
      <c r="D3" s="642"/>
      <c r="E3" s="642"/>
      <c r="F3" s="642"/>
      <c r="G3" s="642"/>
      <c r="H3" s="642" t="s">
        <v>63</v>
      </c>
      <c r="I3" s="642"/>
      <c r="J3" s="642"/>
      <c r="K3" s="642"/>
      <c r="L3" s="642"/>
      <c r="M3" s="642"/>
    </row>
    <row r="4" spans="1:13" s="57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4" customFormat="1" ht="20.100000000000001" customHeight="1">
      <c r="A5" s="58" t="s">
        <v>447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0" t="s">
        <v>142</v>
      </c>
    </row>
    <row r="6" spans="1:13" ht="20.100000000000001" customHeight="1">
      <c r="A6" s="647" t="s">
        <v>327</v>
      </c>
      <c r="B6" s="643" t="s">
        <v>17</v>
      </c>
      <c r="C6" s="649" t="s">
        <v>253</v>
      </c>
      <c r="D6" s="655"/>
      <c r="E6" s="655"/>
      <c r="F6" s="655"/>
      <c r="G6" s="655"/>
      <c r="H6" s="655" t="s">
        <v>799</v>
      </c>
      <c r="I6" s="655"/>
      <c r="J6" s="655"/>
      <c r="K6" s="655"/>
      <c r="L6" s="655"/>
      <c r="M6" s="655"/>
    </row>
    <row r="7" spans="1:13" ht="20.100000000000001" customHeight="1">
      <c r="A7" s="648"/>
      <c r="B7" s="644"/>
      <c r="C7" s="671"/>
      <c r="D7" s="678"/>
      <c r="E7" s="678"/>
      <c r="F7" s="678"/>
      <c r="G7" s="678"/>
      <c r="H7" s="678"/>
      <c r="I7" s="678"/>
      <c r="J7" s="678"/>
      <c r="K7" s="678"/>
      <c r="L7" s="678"/>
      <c r="M7" s="678"/>
    </row>
    <row r="8" spans="1:13" ht="20.100000000000001" customHeight="1">
      <c r="A8" s="648"/>
      <c r="B8" s="644"/>
      <c r="C8" s="133"/>
      <c r="D8" s="674" t="s">
        <v>774</v>
      </c>
      <c r="E8" s="33" t="s">
        <v>702</v>
      </c>
      <c r="F8" s="674" t="s">
        <v>763</v>
      </c>
      <c r="G8" s="674" t="s">
        <v>778</v>
      </c>
      <c r="H8" s="676" t="s">
        <v>752</v>
      </c>
      <c r="I8" s="674" t="s">
        <v>797</v>
      </c>
      <c r="J8" s="33" t="s">
        <v>379</v>
      </c>
      <c r="K8" s="674" t="s">
        <v>411</v>
      </c>
      <c r="L8" s="33" t="s">
        <v>440</v>
      </c>
      <c r="M8" s="62" t="s">
        <v>391</v>
      </c>
    </row>
    <row r="9" spans="1:13" ht="20.100000000000001" customHeight="1">
      <c r="A9" s="648"/>
      <c r="B9" s="229"/>
      <c r="C9" s="229"/>
      <c r="D9" s="644"/>
      <c r="E9" s="133" t="s">
        <v>774</v>
      </c>
      <c r="F9" s="644"/>
      <c r="G9" s="644"/>
      <c r="H9" s="648"/>
      <c r="I9" s="644"/>
      <c r="J9" s="133" t="s">
        <v>706</v>
      </c>
      <c r="K9" s="644"/>
      <c r="L9" s="133" t="s">
        <v>795</v>
      </c>
      <c r="M9" s="175" t="s">
        <v>790</v>
      </c>
    </row>
    <row r="10" spans="1:13" ht="20.100000000000001" customHeight="1">
      <c r="A10" s="648"/>
      <c r="B10" s="652" t="s">
        <v>13</v>
      </c>
      <c r="C10" s="229"/>
      <c r="D10" s="644" t="s">
        <v>151</v>
      </c>
      <c r="E10" s="644" t="s">
        <v>608</v>
      </c>
      <c r="F10" s="133" t="s">
        <v>646</v>
      </c>
      <c r="G10" s="644" t="s">
        <v>175</v>
      </c>
      <c r="H10" s="648" t="s">
        <v>839</v>
      </c>
      <c r="I10" s="644" t="s">
        <v>383</v>
      </c>
      <c r="J10" s="133" t="s">
        <v>393</v>
      </c>
      <c r="K10" s="644" t="s">
        <v>877</v>
      </c>
      <c r="L10" s="133" t="s">
        <v>612</v>
      </c>
      <c r="M10" s="175" t="s">
        <v>487</v>
      </c>
    </row>
    <row r="11" spans="1:13" ht="20.100000000000001" customHeight="1">
      <c r="A11" s="648"/>
      <c r="B11" s="652"/>
      <c r="C11" s="229"/>
      <c r="D11" s="644"/>
      <c r="E11" s="644"/>
      <c r="F11" s="133" t="s">
        <v>386</v>
      </c>
      <c r="G11" s="644"/>
      <c r="H11" s="648"/>
      <c r="I11" s="644"/>
      <c r="J11" s="133" t="s">
        <v>685</v>
      </c>
      <c r="K11" s="644"/>
      <c r="L11" s="133" t="s">
        <v>392</v>
      </c>
      <c r="M11" s="175" t="s">
        <v>584</v>
      </c>
    </row>
    <row r="12" spans="1:13" ht="20.100000000000001" customHeight="1">
      <c r="A12" s="669"/>
      <c r="B12" s="677"/>
      <c r="C12" s="230"/>
      <c r="D12" s="667"/>
      <c r="E12" s="667"/>
      <c r="F12" s="35" t="s">
        <v>564</v>
      </c>
      <c r="G12" s="667"/>
      <c r="H12" s="669"/>
      <c r="I12" s="667"/>
      <c r="J12" s="35" t="s">
        <v>680</v>
      </c>
      <c r="K12" s="667"/>
      <c r="L12" s="35" t="s">
        <v>680</v>
      </c>
      <c r="M12" s="63" t="s">
        <v>680</v>
      </c>
    </row>
    <row r="13" spans="1:13" s="4" customFormat="1" ht="20.100000000000001" customHeight="1">
      <c r="A13" s="8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27" customFormat="1" ht="20.100000000000001" customHeight="1">
      <c r="A14" s="86">
        <v>2017</v>
      </c>
      <c r="B14" s="19">
        <v>70</v>
      </c>
      <c r="C14" s="19">
        <v>63</v>
      </c>
      <c r="D14" s="147">
        <v>6</v>
      </c>
      <c r="E14" s="147">
        <v>2</v>
      </c>
      <c r="F14" s="147">
        <v>2</v>
      </c>
      <c r="G14" s="144">
        <v>1</v>
      </c>
      <c r="H14" s="144">
        <v>1</v>
      </c>
      <c r="I14" s="147">
        <v>23</v>
      </c>
      <c r="J14" s="147">
        <v>3</v>
      </c>
      <c r="K14" s="147">
        <v>2</v>
      </c>
      <c r="L14" s="147">
        <v>4</v>
      </c>
      <c r="M14" s="147">
        <v>5</v>
      </c>
    </row>
    <row r="15" spans="1:13" s="127" customFormat="1" ht="20.100000000000001" customHeight="1">
      <c r="A15" s="86">
        <v>2018</v>
      </c>
      <c r="B15" s="19">
        <v>79</v>
      </c>
      <c r="C15" s="19">
        <v>69</v>
      </c>
      <c r="D15" s="147">
        <v>6</v>
      </c>
      <c r="E15" s="147">
        <v>2</v>
      </c>
      <c r="F15" s="147">
        <v>2</v>
      </c>
      <c r="G15" s="144">
        <v>1</v>
      </c>
      <c r="H15" s="144">
        <v>0</v>
      </c>
      <c r="I15" s="147">
        <v>29</v>
      </c>
      <c r="J15" s="147">
        <v>3</v>
      </c>
      <c r="K15" s="147">
        <v>2</v>
      </c>
      <c r="L15" s="147">
        <v>6</v>
      </c>
      <c r="M15" s="147">
        <v>5</v>
      </c>
    </row>
    <row r="16" spans="1:13" s="123" customFormat="1" ht="20.100000000000001" customHeight="1">
      <c r="A16" s="86">
        <v>2019</v>
      </c>
      <c r="B16" s="19">
        <v>75</v>
      </c>
      <c r="C16" s="19">
        <v>65</v>
      </c>
      <c r="D16" s="147">
        <v>5</v>
      </c>
      <c r="E16" s="147">
        <v>2</v>
      </c>
      <c r="F16" s="147">
        <v>2</v>
      </c>
      <c r="G16" s="144">
        <v>1</v>
      </c>
      <c r="H16" s="144">
        <v>0</v>
      </c>
      <c r="I16" s="147">
        <v>30</v>
      </c>
      <c r="J16" s="147">
        <v>3</v>
      </c>
      <c r="K16" s="147">
        <v>3</v>
      </c>
      <c r="L16" s="147">
        <v>7</v>
      </c>
      <c r="M16" s="147">
        <v>5</v>
      </c>
    </row>
    <row r="17" spans="1:13" s="123" customFormat="1" ht="20.100000000000001" customHeight="1">
      <c r="A17" s="86">
        <v>2020</v>
      </c>
      <c r="B17" s="19">
        <v>76</v>
      </c>
      <c r="C17" s="19">
        <v>68</v>
      </c>
      <c r="D17" s="147">
        <v>5</v>
      </c>
      <c r="E17" s="147">
        <v>2</v>
      </c>
      <c r="F17" s="147">
        <v>2</v>
      </c>
      <c r="G17" s="144">
        <v>1</v>
      </c>
      <c r="H17" s="144">
        <v>0</v>
      </c>
      <c r="I17" s="147">
        <v>27</v>
      </c>
      <c r="J17" s="147">
        <v>3</v>
      </c>
      <c r="K17" s="147">
        <v>3</v>
      </c>
      <c r="L17" s="147">
        <v>8</v>
      </c>
      <c r="M17" s="147">
        <v>5</v>
      </c>
    </row>
    <row r="18" spans="1:13" s="128" customFormat="1" ht="20.100000000000001" customHeight="1">
      <c r="A18" s="249">
        <v>2021</v>
      </c>
      <c r="B18" s="413">
        <v>83</v>
      </c>
      <c r="C18" s="413">
        <v>75</v>
      </c>
      <c r="D18" s="411">
        <v>5</v>
      </c>
      <c r="E18" s="411">
        <v>2</v>
      </c>
      <c r="F18" s="411">
        <v>2</v>
      </c>
      <c r="G18" s="412">
        <v>1</v>
      </c>
      <c r="H18" s="412">
        <v>0</v>
      </c>
      <c r="I18" s="411">
        <v>32</v>
      </c>
      <c r="J18" s="411">
        <v>2</v>
      </c>
      <c r="K18" s="411">
        <v>4</v>
      </c>
      <c r="L18" s="411">
        <v>7</v>
      </c>
      <c r="M18" s="411">
        <v>6</v>
      </c>
    </row>
    <row r="19" spans="1:13" s="128" customFormat="1" ht="20.100000000000001" customHeight="1">
      <c r="A19" s="273"/>
      <c r="B19" s="272"/>
      <c r="C19" s="158"/>
      <c r="D19" s="266"/>
      <c r="E19" s="266"/>
      <c r="F19" s="266"/>
      <c r="G19" s="267"/>
      <c r="H19" s="267"/>
      <c r="I19" s="266"/>
      <c r="J19" s="266"/>
      <c r="K19" s="266"/>
      <c r="L19" s="266"/>
      <c r="M19" s="266"/>
    </row>
    <row r="20" spans="1:13" ht="20.100000000000001" customHeight="1">
      <c r="A20" s="647" t="s">
        <v>327</v>
      </c>
      <c r="B20" s="649" t="s">
        <v>253</v>
      </c>
      <c r="C20" s="655"/>
      <c r="D20" s="655"/>
      <c r="E20" s="655"/>
      <c r="F20" s="655"/>
      <c r="G20" s="655"/>
      <c r="H20" s="655" t="s">
        <v>799</v>
      </c>
      <c r="I20" s="650"/>
      <c r="J20" s="649" t="s">
        <v>934</v>
      </c>
      <c r="K20" s="655"/>
      <c r="L20" s="655"/>
      <c r="M20" s="650"/>
    </row>
    <row r="21" spans="1:13" ht="20.100000000000001" customHeight="1">
      <c r="A21" s="648"/>
      <c r="B21" s="662"/>
      <c r="C21" s="678"/>
      <c r="D21" s="678"/>
      <c r="E21" s="678"/>
      <c r="F21" s="678"/>
      <c r="G21" s="678"/>
      <c r="H21" s="678"/>
      <c r="I21" s="663"/>
      <c r="J21" s="671"/>
      <c r="K21" s="672"/>
      <c r="L21" s="672"/>
      <c r="M21" s="673"/>
    </row>
    <row r="22" spans="1:13" ht="20.100000000000001" customHeight="1">
      <c r="A22" s="648"/>
      <c r="B22" s="674" t="s">
        <v>717</v>
      </c>
      <c r="C22" s="33" t="s">
        <v>406</v>
      </c>
      <c r="D22" s="33" t="s">
        <v>425</v>
      </c>
      <c r="E22" s="33" t="s">
        <v>460</v>
      </c>
      <c r="F22" s="675" t="s">
        <v>856</v>
      </c>
      <c r="G22" s="676"/>
      <c r="H22" s="60" t="s">
        <v>382</v>
      </c>
      <c r="I22" s="62" t="s">
        <v>448</v>
      </c>
      <c r="J22" s="133"/>
      <c r="K22" s="674" t="s">
        <v>508</v>
      </c>
      <c r="L22" s="674" t="s">
        <v>497</v>
      </c>
      <c r="M22" s="674" t="s">
        <v>489</v>
      </c>
    </row>
    <row r="23" spans="1:13" ht="20.100000000000001" customHeight="1">
      <c r="A23" s="648"/>
      <c r="B23" s="644"/>
      <c r="C23" s="133" t="s">
        <v>749</v>
      </c>
      <c r="D23" s="133" t="s">
        <v>796</v>
      </c>
      <c r="E23" s="133" t="s">
        <v>516</v>
      </c>
      <c r="F23" s="665"/>
      <c r="G23" s="648"/>
      <c r="H23" s="30" t="s">
        <v>428</v>
      </c>
      <c r="I23" s="175" t="s">
        <v>696</v>
      </c>
      <c r="J23" s="133"/>
      <c r="K23" s="644"/>
      <c r="L23" s="644"/>
      <c r="M23" s="644"/>
    </row>
    <row r="24" spans="1:13" ht="20.100000000000001" customHeight="1">
      <c r="A24" s="648"/>
      <c r="B24" s="644" t="s">
        <v>937</v>
      </c>
      <c r="C24" s="644" t="s">
        <v>822</v>
      </c>
      <c r="D24" s="133" t="s">
        <v>534</v>
      </c>
      <c r="E24" s="644" t="s">
        <v>252</v>
      </c>
      <c r="F24" s="665" t="s">
        <v>662</v>
      </c>
      <c r="G24" s="648"/>
      <c r="H24" s="30" t="s">
        <v>530</v>
      </c>
      <c r="I24" s="175" t="s">
        <v>836</v>
      </c>
      <c r="J24" s="133"/>
      <c r="K24" s="133" t="s">
        <v>482</v>
      </c>
      <c r="L24" s="644" t="s">
        <v>914</v>
      </c>
      <c r="M24" s="644" t="s">
        <v>563</v>
      </c>
    </row>
    <row r="25" spans="1:13" ht="20.100000000000001" customHeight="1">
      <c r="A25" s="648"/>
      <c r="B25" s="644"/>
      <c r="C25" s="644"/>
      <c r="D25" s="133" t="s">
        <v>324</v>
      </c>
      <c r="E25" s="644"/>
      <c r="F25" s="665" t="s">
        <v>326</v>
      </c>
      <c r="G25" s="648"/>
      <c r="H25" s="30" t="s">
        <v>638</v>
      </c>
      <c r="I25" s="175" t="s">
        <v>312</v>
      </c>
      <c r="J25" s="133"/>
      <c r="K25" s="133" t="s">
        <v>326</v>
      </c>
      <c r="L25" s="644"/>
      <c r="M25" s="644"/>
    </row>
    <row r="26" spans="1:13" ht="20.100000000000001" customHeight="1">
      <c r="A26" s="669"/>
      <c r="B26" s="667"/>
      <c r="C26" s="667"/>
      <c r="D26" s="35" t="s">
        <v>680</v>
      </c>
      <c r="E26" s="667"/>
      <c r="F26" s="668" t="s">
        <v>609</v>
      </c>
      <c r="G26" s="669"/>
      <c r="H26" s="34" t="s">
        <v>680</v>
      </c>
      <c r="I26" s="63" t="s">
        <v>609</v>
      </c>
      <c r="J26" s="35"/>
      <c r="K26" s="35" t="s">
        <v>569</v>
      </c>
      <c r="L26" s="667"/>
      <c r="M26" s="667"/>
    </row>
    <row r="27" spans="1:13" ht="20.100000000000001" customHeight="1">
      <c r="A27" s="8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s="21" customFormat="1" ht="20.100000000000001" customHeight="1">
      <c r="A28" s="95">
        <v>2017</v>
      </c>
      <c r="B28" s="142">
        <v>1</v>
      </c>
      <c r="C28" s="232">
        <v>7</v>
      </c>
      <c r="D28" s="232">
        <v>0</v>
      </c>
      <c r="E28" s="232">
        <v>1</v>
      </c>
      <c r="F28" s="670">
        <v>5</v>
      </c>
      <c r="G28" s="670"/>
      <c r="H28" s="232">
        <v>0</v>
      </c>
      <c r="I28" s="232">
        <v>0</v>
      </c>
      <c r="J28" s="96">
        <v>7</v>
      </c>
      <c r="K28" s="232">
        <v>1</v>
      </c>
      <c r="L28" s="232">
        <v>0</v>
      </c>
      <c r="M28" s="232">
        <v>6</v>
      </c>
    </row>
    <row r="29" spans="1:13" s="21" customFormat="1" ht="20.100000000000001" customHeight="1">
      <c r="A29" s="86">
        <v>2018</v>
      </c>
      <c r="B29" s="144">
        <v>1</v>
      </c>
      <c r="C29" s="147">
        <v>6</v>
      </c>
      <c r="D29" s="147">
        <v>0</v>
      </c>
      <c r="E29" s="147">
        <v>1</v>
      </c>
      <c r="F29" s="666">
        <v>5</v>
      </c>
      <c r="G29" s="666"/>
      <c r="H29" s="147">
        <v>0</v>
      </c>
      <c r="I29" s="147">
        <v>0</v>
      </c>
      <c r="J29" s="19">
        <v>10</v>
      </c>
      <c r="K29" s="147">
        <v>1</v>
      </c>
      <c r="L29" s="147">
        <v>0</v>
      </c>
      <c r="M29" s="147">
        <v>9</v>
      </c>
    </row>
    <row r="30" spans="1:13" ht="20.100000000000001" customHeight="1">
      <c r="A30" s="86">
        <v>2019</v>
      </c>
      <c r="B30" s="144">
        <v>2</v>
      </c>
      <c r="C30" s="147">
        <v>4</v>
      </c>
      <c r="D30" s="147">
        <v>0</v>
      </c>
      <c r="E30" s="147">
        <v>1</v>
      </c>
      <c r="F30" s="666">
        <v>0</v>
      </c>
      <c r="G30" s="666"/>
      <c r="H30" s="147">
        <v>0</v>
      </c>
      <c r="I30" s="147">
        <v>0</v>
      </c>
      <c r="J30" s="19">
        <v>10</v>
      </c>
      <c r="K30" s="147">
        <v>0</v>
      </c>
      <c r="L30" s="147">
        <v>0</v>
      </c>
      <c r="M30" s="147">
        <v>10</v>
      </c>
    </row>
    <row r="31" spans="1:13" ht="20.100000000000001" customHeight="1">
      <c r="A31" s="86">
        <v>2020</v>
      </c>
      <c r="B31" s="502">
        <v>1</v>
      </c>
      <c r="C31" s="147">
        <v>4</v>
      </c>
      <c r="D31" s="147">
        <v>0</v>
      </c>
      <c r="E31" s="147">
        <v>2</v>
      </c>
      <c r="F31" s="666">
        <v>4</v>
      </c>
      <c r="G31" s="666"/>
      <c r="H31" s="147">
        <v>0</v>
      </c>
      <c r="I31" s="147">
        <v>0</v>
      </c>
      <c r="J31" s="471">
        <v>8</v>
      </c>
      <c r="K31" s="147">
        <v>0</v>
      </c>
      <c r="L31" s="147">
        <v>0</v>
      </c>
      <c r="M31" s="147">
        <v>8</v>
      </c>
    </row>
    <row r="32" spans="1:13" ht="20.100000000000001" customHeight="1">
      <c r="A32" s="249">
        <v>2021</v>
      </c>
      <c r="B32" s="537">
        <v>2</v>
      </c>
      <c r="C32" s="536">
        <v>6</v>
      </c>
      <c r="D32" s="536">
        <v>0</v>
      </c>
      <c r="E32" s="536">
        <v>2</v>
      </c>
      <c r="F32" s="679">
        <v>4</v>
      </c>
      <c r="G32" s="679"/>
      <c r="H32" s="536">
        <v>0</v>
      </c>
      <c r="I32" s="536">
        <v>0</v>
      </c>
      <c r="J32" s="535">
        <v>8</v>
      </c>
      <c r="K32" s="536">
        <v>0</v>
      </c>
      <c r="L32" s="536">
        <v>0</v>
      </c>
      <c r="M32" s="536">
        <v>8</v>
      </c>
    </row>
    <row r="33" spans="1:13" s="4" customFormat="1" ht="20.100000000000001" customHeight="1">
      <c r="A33" s="270"/>
      <c r="B33" s="271"/>
      <c r="C33" s="268"/>
      <c r="D33" s="268"/>
      <c r="E33" s="268"/>
      <c r="F33" s="268"/>
      <c r="G33" s="268"/>
      <c r="H33" s="268"/>
      <c r="I33" s="268"/>
      <c r="J33" s="272"/>
      <c r="K33" s="268"/>
      <c r="L33" s="268"/>
      <c r="M33" s="269"/>
    </row>
    <row r="34" spans="1:13" ht="20.100000000000001" customHeight="1">
      <c r="A34" s="24" t="s">
        <v>235</v>
      </c>
    </row>
    <row r="35" spans="1:13">
      <c r="B35" s="99"/>
    </row>
  </sheetData>
  <mergeCells count="41">
    <mergeCell ref="F32:G32"/>
    <mergeCell ref="A3:G3"/>
    <mergeCell ref="H3:M3"/>
    <mergeCell ref="H6:M7"/>
    <mergeCell ref="D10:D12"/>
    <mergeCell ref="D8:D9"/>
    <mergeCell ref="G10:G12"/>
    <mergeCell ref="E10:E12"/>
    <mergeCell ref="G8:G9"/>
    <mergeCell ref="C6:G7"/>
    <mergeCell ref="B6:B8"/>
    <mergeCell ref="K8:K9"/>
    <mergeCell ref="H8:H9"/>
    <mergeCell ref="I8:I9"/>
    <mergeCell ref="K10:K12"/>
    <mergeCell ref="F8:F9"/>
    <mergeCell ref="H10:H12"/>
    <mergeCell ref="A6:A12"/>
    <mergeCell ref="J20:M21"/>
    <mergeCell ref="K22:K23"/>
    <mergeCell ref="L22:L23"/>
    <mergeCell ref="M22:M23"/>
    <mergeCell ref="B22:B23"/>
    <mergeCell ref="F22:G23"/>
    <mergeCell ref="I10:I12"/>
    <mergeCell ref="B10:B12"/>
    <mergeCell ref="B20:G21"/>
    <mergeCell ref="A20:A26"/>
    <mergeCell ref="L24:L26"/>
    <mergeCell ref="M24:M26"/>
    <mergeCell ref="H20:I21"/>
    <mergeCell ref="B24:B26"/>
    <mergeCell ref="F24:G24"/>
    <mergeCell ref="F31:G31"/>
    <mergeCell ref="C24:C26"/>
    <mergeCell ref="E24:E26"/>
    <mergeCell ref="F25:G25"/>
    <mergeCell ref="F26:G26"/>
    <mergeCell ref="F30:G30"/>
    <mergeCell ref="F28:G28"/>
    <mergeCell ref="F29:G29"/>
  </mergeCells>
  <phoneticPr fontId="28" type="noConversion"/>
  <pageMargins left="0.59041666984558105" right="0.59041666984558105" top="0.59041666984558105" bottom="0.59041666984558105" header="0" footer="0"/>
  <pageSetup paperSize="9" scale="55" orientation="portrait" blackAndWhite="1" r:id="rId1"/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6">
    <tabColor rgb="FF333399"/>
  </sheetPr>
  <dimension ref="A1:R32"/>
  <sheetViews>
    <sheetView showGridLines="0" view="pageBreakPreview" zoomScale="85" zoomScaleNormal="100" zoomScaleSheetLayoutView="85" workbookViewId="0">
      <selection activeCell="A3" sqref="A3:J3"/>
    </sheetView>
  </sheetViews>
  <sheetFormatPr defaultColWidth="8.88671875" defaultRowHeight="13.5"/>
  <cols>
    <col min="1" max="1" width="12.77734375" style="2" customWidth="1"/>
    <col min="2" max="9" width="10.77734375" style="2" customWidth="1"/>
    <col min="10" max="10" width="10.77734375" style="4" customWidth="1"/>
    <col min="11" max="19" width="10.77734375" style="2" customWidth="1"/>
    <col min="20" max="16384" width="8.88671875" style="2"/>
  </cols>
  <sheetData>
    <row r="1" spans="1:18" ht="20.100000000000001" customHeight="1">
      <c r="A1" s="3" t="s">
        <v>209</v>
      </c>
      <c r="J1" s="167" t="s">
        <v>231</v>
      </c>
    </row>
    <row r="2" spans="1:18" ht="20.100000000000001" customHeight="1"/>
    <row r="3" spans="1:18" ht="25.5" customHeight="1">
      <c r="A3" s="642" t="s">
        <v>243</v>
      </c>
      <c r="B3" s="642"/>
      <c r="C3" s="642"/>
      <c r="D3" s="642"/>
      <c r="E3" s="642"/>
      <c r="F3" s="642"/>
      <c r="G3" s="642"/>
      <c r="H3" s="642"/>
      <c r="I3" s="642"/>
      <c r="J3" s="642"/>
    </row>
    <row r="4" spans="1:18" ht="25.5" customHeight="1">
      <c r="A4" s="664" t="s">
        <v>29</v>
      </c>
      <c r="B4" s="664"/>
      <c r="C4" s="664"/>
      <c r="D4" s="664"/>
      <c r="E4" s="664"/>
      <c r="F4" s="664"/>
      <c r="G4" s="664"/>
      <c r="H4" s="664"/>
      <c r="I4" s="664"/>
      <c r="J4" s="664"/>
      <c r="K4" s="195"/>
      <c r="L4" s="195"/>
      <c r="M4" s="195"/>
      <c r="N4" s="195"/>
      <c r="O4" s="195"/>
      <c r="P4" s="195"/>
      <c r="Q4" s="195"/>
      <c r="R4" s="195"/>
    </row>
    <row r="5" spans="1:18" s="24" customFormat="1" ht="20.100000000000001" customHeight="1">
      <c r="A5" s="58" t="s">
        <v>447</v>
      </c>
      <c r="B5" s="58"/>
      <c r="C5" s="58"/>
      <c r="D5" s="58"/>
      <c r="E5" s="58"/>
      <c r="F5" s="58"/>
      <c r="G5" s="58"/>
      <c r="H5" s="58"/>
      <c r="I5" s="58"/>
      <c r="J5" s="10" t="s">
        <v>142</v>
      </c>
      <c r="K5" s="58"/>
      <c r="L5" s="58"/>
      <c r="M5" s="58"/>
      <c r="N5" s="58"/>
      <c r="O5" s="58"/>
      <c r="P5" s="58"/>
      <c r="Q5" s="58"/>
    </row>
    <row r="6" spans="1:18" s="81" customFormat="1" ht="20.100000000000001" customHeight="1">
      <c r="A6" s="682" t="s">
        <v>327</v>
      </c>
      <c r="B6" s="689" t="s">
        <v>17</v>
      </c>
      <c r="C6" s="684" t="s">
        <v>283</v>
      </c>
      <c r="D6" s="685"/>
      <c r="E6" s="685"/>
      <c r="F6" s="685"/>
      <c r="G6" s="685"/>
      <c r="H6" s="685"/>
      <c r="I6" s="685"/>
      <c r="J6" s="685"/>
      <c r="K6" s="685" t="s">
        <v>906</v>
      </c>
      <c r="L6" s="685"/>
      <c r="M6" s="685"/>
      <c r="N6" s="685"/>
      <c r="O6" s="685"/>
      <c r="P6" s="685"/>
      <c r="Q6" s="686"/>
      <c r="R6" s="108" t="s">
        <v>432</v>
      </c>
    </row>
    <row r="7" spans="1:18" s="81" customFormat="1" ht="27.75" customHeight="1">
      <c r="A7" s="656"/>
      <c r="B7" s="660"/>
      <c r="C7" s="680" t="s">
        <v>122</v>
      </c>
      <c r="D7" s="681"/>
      <c r="E7" s="681"/>
      <c r="F7" s="681"/>
      <c r="G7" s="681"/>
      <c r="H7" s="681"/>
      <c r="I7" s="681"/>
      <c r="J7" s="681"/>
      <c r="K7" s="687" t="s">
        <v>804</v>
      </c>
      <c r="L7" s="687"/>
      <c r="M7" s="688"/>
      <c r="N7" s="680" t="s">
        <v>938</v>
      </c>
      <c r="O7" s="681"/>
      <c r="P7" s="681"/>
      <c r="Q7" s="683"/>
      <c r="R7" s="175" t="s">
        <v>875</v>
      </c>
    </row>
    <row r="8" spans="1:18" s="81" customFormat="1" ht="33" customHeight="1">
      <c r="A8" s="656"/>
      <c r="B8" s="660"/>
      <c r="C8" s="112"/>
      <c r="D8" s="74" t="s">
        <v>366</v>
      </c>
      <c r="E8" s="74" t="s">
        <v>385</v>
      </c>
      <c r="F8" s="74" t="s">
        <v>763</v>
      </c>
      <c r="G8" s="74" t="s">
        <v>797</v>
      </c>
      <c r="H8" s="33" t="s">
        <v>843</v>
      </c>
      <c r="I8" s="33" t="s">
        <v>692</v>
      </c>
      <c r="J8" s="74" t="s">
        <v>731</v>
      </c>
      <c r="K8" s="75" t="s">
        <v>429</v>
      </c>
      <c r="L8" s="74" t="s">
        <v>411</v>
      </c>
      <c r="M8" s="74" t="s">
        <v>308</v>
      </c>
      <c r="N8" s="112"/>
      <c r="O8" s="74" t="s">
        <v>710</v>
      </c>
      <c r="P8" s="74" t="s">
        <v>703</v>
      </c>
      <c r="Q8" s="74" t="s">
        <v>780</v>
      </c>
      <c r="R8" s="76" t="s">
        <v>405</v>
      </c>
    </row>
    <row r="9" spans="1:18" s="81" customFormat="1" ht="20.100000000000001" customHeight="1">
      <c r="A9" s="656" t="s">
        <v>478</v>
      </c>
      <c r="B9" s="660" t="s">
        <v>13</v>
      </c>
      <c r="C9" s="112"/>
      <c r="D9" s="660" t="s">
        <v>632</v>
      </c>
      <c r="E9" s="660" t="s">
        <v>608</v>
      </c>
      <c r="F9" s="112" t="s">
        <v>646</v>
      </c>
      <c r="G9" s="660" t="s">
        <v>383</v>
      </c>
      <c r="H9" s="644" t="s">
        <v>258</v>
      </c>
      <c r="I9" s="644" t="s">
        <v>822</v>
      </c>
      <c r="J9" s="644" t="s">
        <v>175</v>
      </c>
      <c r="K9" s="73" t="s">
        <v>477</v>
      </c>
      <c r="L9" s="644" t="s">
        <v>877</v>
      </c>
      <c r="M9" s="112" t="s">
        <v>612</v>
      </c>
      <c r="N9" s="112"/>
      <c r="O9" s="112" t="s">
        <v>482</v>
      </c>
      <c r="P9" s="112" t="s">
        <v>505</v>
      </c>
      <c r="Q9" s="660" t="s">
        <v>563</v>
      </c>
      <c r="R9" s="110" t="s">
        <v>94</v>
      </c>
    </row>
    <row r="10" spans="1:18" s="81" customFormat="1" ht="20.100000000000001" customHeight="1">
      <c r="A10" s="656"/>
      <c r="B10" s="660"/>
      <c r="C10" s="112"/>
      <c r="D10" s="660"/>
      <c r="E10" s="660"/>
      <c r="F10" s="112" t="s">
        <v>386</v>
      </c>
      <c r="G10" s="660"/>
      <c r="H10" s="644"/>
      <c r="I10" s="644"/>
      <c r="J10" s="660"/>
      <c r="K10" s="73" t="s">
        <v>685</v>
      </c>
      <c r="L10" s="644"/>
      <c r="M10" s="112" t="s">
        <v>392</v>
      </c>
      <c r="N10" s="112"/>
      <c r="O10" s="112" t="s">
        <v>326</v>
      </c>
      <c r="P10" s="112" t="s">
        <v>626</v>
      </c>
      <c r="Q10" s="660"/>
      <c r="R10" s="110" t="s">
        <v>129</v>
      </c>
    </row>
    <row r="11" spans="1:18" s="81" customFormat="1" ht="20.100000000000001" customHeight="1">
      <c r="A11" s="657"/>
      <c r="B11" s="661"/>
      <c r="C11" s="36"/>
      <c r="D11" s="661"/>
      <c r="E11" s="661"/>
      <c r="F11" s="36" t="s">
        <v>564</v>
      </c>
      <c r="G11" s="661"/>
      <c r="H11" s="667"/>
      <c r="I11" s="667"/>
      <c r="J11" s="661"/>
      <c r="K11" s="83" t="s">
        <v>680</v>
      </c>
      <c r="L11" s="667"/>
      <c r="M11" s="36" t="s">
        <v>680</v>
      </c>
      <c r="N11" s="36"/>
      <c r="O11" s="36" t="s">
        <v>569</v>
      </c>
      <c r="P11" s="36" t="s">
        <v>569</v>
      </c>
      <c r="Q11" s="661"/>
      <c r="R11" s="82" t="s">
        <v>118</v>
      </c>
    </row>
    <row r="12" spans="1:18" ht="20.100000000000001" customHeight="1">
      <c r="A12" s="4"/>
      <c r="B12" s="117"/>
    </row>
    <row r="13" spans="1:18" s="21" customFormat="1" ht="20.100000000000001" customHeight="1">
      <c r="A13" s="11">
        <v>2017</v>
      </c>
      <c r="B13" s="22">
        <v>48</v>
      </c>
      <c r="C13" s="42">
        <v>33</v>
      </c>
      <c r="D13" s="42">
        <v>7</v>
      </c>
      <c r="E13" s="42">
        <v>1</v>
      </c>
      <c r="F13" s="42">
        <v>8</v>
      </c>
      <c r="G13" s="42">
        <v>4</v>
      </c>
      <c r="H13" s="42">
        <v>1</v>
      </c>
      <c r="I13" s="42">
        <v>12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15</v>
      </c>
    </row>
    <row r="14" spans="1:18" s="21" customFormat="1" ht="20.100000000000001" customHeight="1">
      <c r="A14" s="11">
        <v>2018</v>
      </c>
      <c r="B14" s="22">
        <v>47</v>
      </c>
      <c r="C14" s="42">
        <v>32</v>
      </c>
      <c r="D14" s="42">
        <v>7</v>
      </c>
      <c r="E14" s="42">
        <v>1</v>
      </c>
      <c r="F14" s="42">
        <v>7</v>
      </c>
      <c r="G14" s="42">
        <v>4</v>
      </c>
      <c r="H14" s="42">
        <v>5</v>
      </c>
      <c r="I14" s="42">
        <v>7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15</v>
      </c>
    </row>
    <row r="15" spans="1:18" ht="20.100000000000001" customHeight="1">
      <c r="A15" s="11">
        <v>2019</v>
      </c>
      <c r="B15" s="22">
        <v>47</v>
      </c>
      <c r="C15" s="42">
        <v>32</v>
      </c>
      <c r="D15" s="42">
        <v>8</v>
      </c>
      <c r="E15" s="42">
        <v>1</v>
      </c>
      <c r="F15" s="42">
        <v>7</v>
      </c>
      <c r="G15" s="42">
        <v>4</v>
      </c>
      <c r="H15" s="42">
        <v>5</v>
      </c>
      <c r="I15" s="42">
        <v>6</v>
      </c>
      <c r="J15" s="42">
        <v>0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15</v>
      </c>
    </row>
    <row r="16" spans="1:18" ht="20.100000000000001" customHeight="1">
      <c r="A16" s="11">
        <v>2020</v>
      </c>
      <c r="B16" s="22">
        <v>47</v>
      </c>
      <c r="C16" s="42">
        <v>32</v>
      </c>
      <c r="D16" s="42">
        <v>8</v>
      </c>
      <c r="E16" s="42">
        <v>1</v>
      </c>
      <c r="F16" s="42">
        <v>7</v>
      </c>
      <c r="G16" s="42">
        <v>3</v>
      </c>
      <c r="H16" s="42">
        <v>6</v>
      </c>
      <c r="I16" s="42">
        <v>5</v>
      </c>
      <c r="J16" s="42">
        <v>0</v>
      </c>
      <c r="K16" s="42">
        <v>2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15</v>
      </c>
    </row>
    <row r="17" spans="1:18" ht="20.100000000000001" customHeight="1">
      <c r="A17" s="157">
        <v>2021</v>
      </c>
      <c r="B17" s="415">
        <v>47</v>
      </c>
      <c r="C17" s="416">
        <v>31</v>
      </c>
      <c r="D17" s="416">
        <v>7</v>
      </c>
      <c r="E17" s="416">
        <v>1</v>
      </c>
      <c r="F17" s="416">
        <v>7</v>
      </c>
      <c r="G17" s="416">
        <v>4</v>
      </c>
      <c r="H17" s="416">
        <v>4</v>
      </c>
      <c r="I17" s="416">
        <v>5</v>
      </c>
      <c r="J17" s="416">
        <v>0</v>
      </c>
      <c r="K17" s="416">
        <v>1</v>
      </c>
      <c r="L17" s="416">
        <v>0</v>
      </c>
      <c r="M17" s="416">
        <v>2</v>
      </c>
      <c r="N17" s="416">
        <v>1</v>
      </c>
      <c r="O17" s="416">
        <v>0</v>
      </c>
      <c r="P17" s="416">
        <v>0</v>
      </c>
      <c r="Q17" s="416">
        <v>1</v>
      </c>
      <c r="R17" s="416">
        <v>15</v>
      </c>
    </row>
    <row r="18" spans="1:18" ht="20.100000000000001" customHeight="1">
      <c r="A18" s="258"/>
      <c r="B18" s="417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</row>
    <row r="19" spans="1:18" ht="20.100000000000001" customHeight="1">
      <c r="A19" s="245" t="s">
        <v>76</v>
      </c>
      <c r="B19" s="595">
        <v>0</v>
      </c>
      <c r="C19" s="616" t="s">
        <v>943</v>
      </c>
      <c r="D19" s="616" t="s">
        <v>943</v>
      </c>
      <c r="E19" s="616" t="s">
        <v>943</v>
      </c>
      <c r="F19" s="616" t="s">
        <v>943</v>
      </c>
      <c r="G19" s="616" t="s">
        <v>943</v>
      </c>
      <c r="H19" s="616" t="s">
        <v>943</v>
      </c>
      <c r="I19" s="616" t="s">
        <v>943</v>
      </c>
      <c r="J19" s="616" t="s">
        <v>943</v>
      </c>
      <c r="K19" s="616" t="s">
        <v>943</v>
      </c>
      <c r="L19" s="616" t="s">
        <v>943</v>
      </c>
      <c r="M19" s="616" t="s">
        <v>943</v>
      </c>
      <c r="N19" s="616" t="s">
        <v>943</v>
      </c>
      <c r="O19" s="616" t="s">
        <v>943</v>
      </c>
      <c r="P19" s="616" t="s">
        <v>943</v>
      </c>
      <c r="Q19" s="616" t="s">
        <v>943</v>
      </c>
      <c r="R19" s="616" t="s">
        <v>943</v>
      </c>
    </row>
    <row r="20" spans="1:18" ht="20.100000000000001" customHeight="1">
      <c r="A20" s="245" t="s">
        <v>87</v>
      </c>
      <c r="B20" s="595">
        <v>5</v>
      </c>
      <c r="C20" s="634">
        <v>3</v>
      </c>
      <c r="D20" s="474">
        <v>1</v>
      </c>
      <c r="E20" s="616" t="s">
        <v>943</v>
      </c>
      <c r="F20" s="474">
        <v>1</v>
      </c>
      <c r="G20" s="616" t="s">
        <v>943</v>
      </c>
      <c r="H20" s="616" t="s">
        <v>943</v>
      </c>
      <c r="I20" s="616" t="s">
        <v>943</v>
      </c>
      <c r="J20" s="616" t="s">
        <v>943</v>
      </c>
      <c r="K20" s="474">
        <v>1</v>
      </c>
      <c r="L20" s="616" t="s">
        <v>943</v>
      </c>
      <c r="M20" s="616" t="s">
        <v>943</v>
      </c>
      <c r="N20" s="474">
        <v>1</v>
      </c>
      <c r="O20" s="616" t="s">
        <v>943</v>
      </c>
      <c r="P20" s="616" t="s">
        <v>943</v>
      </c>
      <c r="Q20" s="474">
        <v>1</v>
      </c>
      <c r="R20" s="474">
        <v>1</v>
      </c>
    </row>
    <row r="21" spans="1:18" ht="20.100000000000001" customHeight="1">
      <c r="A21" s="245" t="s">
        <v>75</v>
      </c>
      <c r="B21" s="595">
        <v>5</v>
      </c>
      <c r="C21" s="634">
        <v>4</v>
      </c>
      <c r="D21" s="474">
        <v>1</v>
      </c>
      <c r="E21" s="616" t="s">
        <v>943</v>
      </c>
      <c r="F21" s="474">
        <v>1</v>
      </c>
      <c r="G21" s="616" t="s">
        <v>943</v>
      </c>
      <c r="H21" s="616" t="s">
        <v>943</v>
      </c>
      <c r="I21" s="474">
        <v>1</v>
      </c>
      <c r="J21" s="616" t="s">
        <v>943</v>
      </c>
      <c r="K21" s="616" t="s">
        <v>943</v>
      </c>
      <c r="L21" s="616" t="s">
        <v>943</v>
      </c>
      <c r="M21" s="474">
        <v>1</v>
      </c>
      <c r="N21" s="615">
        <v>0</v>
      </c>
      <c r="O21" s="616" t="s">
        <v>943</v>
      </c>
      <c r="P21" s="616" t="s">
        <v>943</v>
      </c>
      <c r="Q21" s="616" t="s">
        <v>943</v>
      </c>
      <c r="R21" s="474">
        <v>1</v>
      </c>
    </row>
    <row r="22" spans="1:18" ht="20.100000000000001" customHeight="1">
      <c r="A22" s="245" t="s">
        <v>77</v>
      </c>
      <c r="B22" s="595">
        <v>5</v>
      </c>
      <c r="C22" s="634">
        <v>3</v>
      </c>
      <c r="D22" s="616" t="s">
        <v>943</v>
      </c>
      <c r="E22" s="616" t="s">
        <v>943</v>
      </c>
      <c r="F22" s="474">
        <v>1</v>
      </c>
      <c r="G22" s="616" t="s">
        <v>943</v>
      </c>
      <c r="H22" s="616" t="s">
        <v>943</v>
      </c>
      <c r="I22" s="474">
        <v>2</v>
      </c>
      <c r="J22" s="616" t="s">
        <v>943</v>
      </c>
      <c r="K22" s="616" t="s">
        <v>943</v>
      </c>
      <c r="L22" s="616" t="s">
        <v>943</v>
      </c>
      <c r="M22" s="616" t="s">
        <v>943</v>
      </c>
      <c r="N22" s="615">
        <v>0</v>
      </c>
      <c r="O22" s="616" t="s">
        <v>943</v>
      </c>
      <c r="P22" s="616" t="s">
        <v>943</v>
      </c>
      <c r="Q22" s="616" t="s">
        <v>943</v>
      </c>
      <c r="R22" s="474">
        <v>2</v>
      </c>
    </row>
    <row r="23" spans="1:18" ht="20.100000000000001" customHeight="1">
      <c r="A23" s="245" t="s">
        <v>15</v>
      </c>
      <c r="B23" s="595">
        <v>6</v>
      </c>
      <c r="C23" s="634">
        <v>4</v>
      </c>
      <c r="D23" s="474">
        <v>1</v>
      </c>
      <c r="E23" s="616" t="s">
        <v>943</v>
      </c>
      <c r="F23" s="474">
        <v>1</v>
      </c>
      <c r="G23" s="474">
        <v>1</v>
      </c>
      <c r="H23" s="474">
        <v>1</v>
      </c>
      <c r="I23" s="616" t="s">
        <v>943</v>
      </c>
      <c r="J23" s="616" t="s">
        <v>943</v>
      </c>
      <c r="K23" s="616" t="s">
        <v>943</v>
      </c>
      <c r="L23" s="616" t="s">
        <v>943</v>
      </c>
      <c r="M23" s="616" t="s">
        <v>943</v>
      </c>
      <c r="N23" s="615">
        <v>0</v>
      </c>
      <c r="O23" s="616" t="s">
        <v>943</v>
      </c>
      <c r="P23" s="616" t="s">
        <v>943</v>
      </c>
      <c r="Q23" s="616" t="s">
        <v>943</v>
      </c>
      <c r="R23" s="474">
        <v>2</v>
      </c>
    </row>
    <row r="24" spans="1:18" ht="20.100000000000001" customHeight="1">
      <c r="A24" s="245" t="s">
        <v>84</v>
      </c>
      <c r="B24" s="595">
        <v>6</v>
      </c>
      <c r="C24" s="634">
        <v>4</v>
      </c>
      <c r="D24" s="474">
        <v>1</v>
      </c>
      <c r="E24" s="616" t="s">
        <v>943</v>
      </c>
      <c r="F24" s="474">
        <v>1</v>
      </c>
      <c r="G24" s="616" t="s">
        <v>943</v>
      </c>
      <c r="H24" s="474">
        <v>1</v>
      </c>
      <c r="I24" s="474">
        <v>1</v>
      </c>
      <c r="J24" s="616" t="s">
        <v>943</v>
      </c>
      <c r="K24" s="616" t="s">
        <v>943</v>
      </c>
      <c r="L24" s="616" t="s">
        <v>943</v>
      </c>
      <c r="M24" s="616" t="s">
        <v>943</v>
      </c>
      <c r="N24" s="615">
        <v>0</v>
      </c>
      <c r="O24" s="616" t="s">
        <v>943</v>
      </c>
      <c r="P24" s="616" t="s">
        <v>943</v>
      </c>
      <c r="Q24" s="616" t="s">
        <v>943</v>
      </c>
      <c r="R24" s="474">
        <v>2</v>
      </c>
    </row>
    <row r="25" spans="1:18" ht="20.100000000000001" customHeight="1">
      <c r="A25" s="245" t="s">
        <v>85</v>
      </c>
      <c r="B25" s="595">
        <v>5</v>
      </c>
      <c r="C25" s="634">
        <v>4</v>
      </c>
      <c r="D25" s="474">
        <v>1</v>
      </c>
      <c r="E25" s="616" t="s">
        <v>943</v>
      </c>
      <c r="F25" s="474">
        <v>1</v>
      </c>
      <c r="G25" s="474">
        <v>1</v>
      </c>
      <c r="H25" s="474">
        <v>1</v>
      </c>
      <c r="I25" s="616" t="s">
        <v>943</v>
      </c>
      <c r="J25" s="616" t="s">
        <v>943</v>
      </c>
      <c r="K25" s="616" t="s">
        <v>943</v>
      </c>
      <c r="L25" s="616" t="s">
        <v>943</v>
      </c>
      <c r="M25" s="616" t="s">
        <v>943</v>
      </c>
      <c r="N25" s="615">
        <v>0</v>
      </c>
      <c r="O25" s="616" t="s">
        <v>943</v>
      </c>
      <c r="P25" s="616" t="s">
        <v>943</v>
      </c>
      <c r="Q25" s="616" t="s">
        <v>943</v>
      </c>
      <c r="R25" s="474">
        <v>1</v>
      </c>
    </row>
    <row r="26" spans="1:18" ht="20.100000000000001" customHeight="1">
      <c r="A26" s="245" t="s">
        <v>79</v>
      </c>
      <c r="B26" s="595">
        <v>6</v>
      </c>
      <c r="C26" s="634">
        <v>5</v>
      </c>
      <c r="D26" s="474">
        <v>1</v>
      </c>
      <c r="E26" s="474">
        <v>1</v>
      </c>
      <c r="F26" s="616" t="s">
        <v>943</v>
      </c>
      <c r="G26" s="474">
        <v>2</v>
      </c>
      <c r="H26" s="616" t="s">
        <v>943</v>
      </c>
      <c r="I26" s="616" t="s">
        <v>943</v>
      </c>
      <c r="J26" s="616" t="s">
        <v>943</v>
      </c>
      <c r="K26" s="616" t="s">
        <v>943</v>
      </c>
      <c r="L26" s="616" t="s">
        <v>943</v>
      </c>
      <c r="M26" s="474">
        <v>1</v>
      </c>
      <c r="N26" s="615">
        <v>0</v>
      </c>
      <c r="O26" s="616" t="s">
        <v>943</v>
      </c>
      <c r="P26" s="616" t="s">
        <v>943</v>
      </c>
      <c r="Q26" s="616" t="s">
        <v>943</v>
      </c>
      <c r="R26" s="474">
        <v>1</v>
      </c>
    </row>
    <row r="27" spans="1:18" ht="20.100000000000001" customHeight="1">
      <c r="A27" s="245" t="s">
        <v>78</v>
      </c>
      <c r="B27" s="595">
        <v>5</v>
      </c>
      <c r="C27" s="634">
        <v>4</v>
      </c>
      <c r="D27" s="474">
        <v>1</v>
      </c>
      <c r="E27" s="616" t="s">
        <v>943</v>
      </c>
      <c r="F27" s="474">
        <v>1</v>
      </c>
      <c r="G27" s="616" t="s">
        <v>943</v>
      </c>
      <c r="H27" s="474">
        <v>1</v>
      </c>
      <c r="I27" s="474">
        <v>1</v>
      </c>
      <c r="J27" s="616" t="s">
        <v>943</v>
      </c>
      <c r="K27" s="616" t="s">
        <v>943</v>
      </c>
      <c r="L27" s="616" t="s">
        <v>943</v>
      </c>
      <c r="M27" s="616" t="s">
        <v>943</v>
      </c>
      <c r="N27" s="615">
        <v>0</v>
      </c>
      <c r="O27" s="616" t="s">
        <v>943</v>
      </c>
      <c r="P27" s="616" t="s">
        <v>943</v>
      </c>
      <c r="Q27" s="616" t="s">
        <v>943</v>
      </c>
      <c r="R27" s="474">
        <v>1</v>
      </c>
    </row>
    <row r="28" spans="1:18" ht="20.100000000000001" customHeight="1">
      <c r="A28" s="245" t="s">
        <v>86</v>
      </c>
      <c r="B28" s="595">
        <v>2</v>
      </c>
      <c r="C28" s="616" t="s">
        <v>943</v>
      </c>
      <c r="D28" s="616" t="s">
        <v>943</v>
      </c>
      <c r="E28" s="616" t="s">
        <v>943</v>
      </c>
      <c r="F28" s="616" t="s">
        <v>943</v>
      </c>
      <c r="G28" s="616" t="s">
        <v>943</v>
      </c>
      <c r="H28" s="616" t="s">
        <v>943</v>
      </c>
      <c r="I28" s="616" t="s">
        <v>943</v>
      </c>
      <c r="J28" s="616" t="s">
        <v>943</v>
      </c>
      <c r="K28" s="616" t="s">
        <v>943</v>
      </c>
      <c r="L28" s="616" t="s">
        <v>943</v>
      </c>
      <c r="M28" s="616" t="s">
        <v>943</v>
      </c>
      <c r="N28" s="615">
        <v>0</v>
      </c>
      <c r="O28" s="616" t="s">
        <v>943</v>
      </c>
      <c r="P28" s="616" t="s">
        <v>943</v>
      </c>
      <c r="Q28" s="616" t="s">
        <v>943</v>
      </c>
      <c r="R28" s="474">
        <v>2</v>
      </c>
    </row>
    <row r="29" spans="1:18" ht="20.100000000000001" customHeight="1">
      <c r="A29" s="245" t="s">
        <v>74</v>
      </c>
      <c r="B29" s="595">
        <v>2</v>
      </c>
      <c r="C29" s="616" t="s">
        <v>943</v>
      </c>
      <c r="D29" s="616" t="s">
        <v>943</v>
      </c>
      <c r="E29" s="616" t="s">
        <v>943</v>
      </c>
      <c r="F29" s="616" t="s">
        <v>943</v>
      </c>
      <c r="G29" s="616" t="s">
        <v>943</v>
      </c>
      <c r="H29" s="616" t="s">
        <v>943</v>
      </c>
      <c r="I29" s="616" t="s">
        <v>943</v>
      </c>
      <c r="J29" s="616" t="s">
        <v>943</v>
      </c>
      <c r="K29" s="616" t="s">
        <v>943</v>
      </c>
      <c r="L29" s="616" t="s">
        <v>943</v>
      </c>
      <c r="M29" s="616" t="s">
        <v>943</v>
      </c>
      <c r="N29" s="615">
        <v>0</v>
      </c>
      <c r="O29" s="616" t="s">
        <v>943</v>
      </c>
      <c r="P29" s="616" t="s">
        <v>943</v>
      </c>
      <c r="Q29" s="616" t="s">
        <v>943</v>
      </c>
      <c r="R29" s="474">
        <v>2</v>
      </c>
    </row>
    <row r="30" spans="1:18" ht="20.100000000000001" customHeight="1">
      <c r="A30" s="51"/>
      <c r="B30" s="5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20.100000000000001" customHeight="1">
      <c r="A31" s="24" t="s">
        <v>235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>
      <c r="A32" s="24"/>
      <c r="B32" s="24"/>
      <c r="C32" s="24"/>
      <c r="D32" s="2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90"/>
    </row>
  </sheetData>
  <mergeCells count="19">
    <mergeCell ref="Q9:Q11"/>
    <mergeCell ref="N7:Q7"/>
    <mergeCell ref="A4:J4"/>
    <mergeCell ref="C6:J6"/>
    <mergeCell ref="J9:J11"/>
    <mergeCell ref="K6:Q6"/>
    <mergeCell ref="K7:M7"/>
    <mergeCell ref="A9:A11"/>
    <mergeCell ref="L9:L11"/>
    <mergeCell ref="B6:B8"/>
    <mergeCell ref="E9:E11"/>
    <mergeCell ref="A3:J3"/>
    <mergeCell ref="B9:B11"/>
    <mergeCell ref="C7:J7"/>
    <mergeCell ref="D9:D11"/>
    <mergeCell ref="G9:G11"/>
    <mergeCell ref="H9:H11"/>
    <mergeCell ref="A6:A8"/>
    <mergeCell ref="I9:I11"/>
  </mergeCells>
  <phoneticPr fontId="28" type="noConversion"/>
  <pageMargins left="0.59041666984558105" right="0.59041666984558105" top="0.59041666984558105" bottom="0.59041666984558105" header="0" footer="0"/>
  <pageSetup paperSize="9" scale="71" orientation="portrait" blackAndWhite="1" r:id="rId1"/>
  <colBreaks count="1" manualBreakCount="1"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8">
    <tabColor rgb="FF333399"/>
  </sheetPr>
  <dimension ref="A1:U29"/>
  <sheetViews>
    <sheetView showGridLines="0" view="pageBreakPreview" zoomScaleNormal="100" zoomScaleSheetLayoutView="100" workbookViewId="0">
      <selection activeCell="A3" sqref="A3:F3"/>
    </sheetView>
  </sheetViews>
  <sheetFormatPr defaultColWidth="8.88671875" defaultRowHeight="13.5"/>
  <cols>
    <col min="1" max="16" width="10.77734375" style="2" customWidth="1"/>
    <col min="17" max="16384" width="8.88671875" style="2"/>
  </cols>
  <sheetData>
    <row r="1" spans="1:21" ht="20.100000000000001" customHeight="1">
      <c r="A1" s="3" t="s">
        <v>209</v>
      </c>
      <c r="O1" s="167" t="s">
        <v>231</v>
      </c>
    </row>
    <row r="2" spans="1:21" ht="20.100000000000001" customHeight="1"/>
    <row r="3" spans="1:21" s="57" customFormat="1" ht="25.5">
      <c r="A3" s="642" t="s">
        <v>251</v>
      </c>
      <c r="B3" s="642"/>
      <c r="C3" s="642"/>
      <c r="D3" s="642"/>
      <c r="E3" s="642"/>
      <c r="F3" s="642"/>
      <c r="G3" s="642" t="s">
        <v>216</v>
      </c>
      <c r="H3" s="642"/>
      <c r="I3" s="642"/>
      <c r="J3" s="642"/>
      <c r="K3" s="642"/>
      <c r="L3" s="642"/>
      <c r="M3" s="642"/>
      <c r="N3" s="642"/>
      <c r="O3" s="642"/>
    </row>
    <row r="4" spans="1:21" s="57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 ht="15.95" customHeight="1">
      <c r="A5" s="58" t="s">
        <v>436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82"/>
      <c r="N5" s="226"/>
      <c r="O5" s="10" t="s">
        <v>248</v>
      </c>
    </row>
    <row r="6" spans="1:21" s="12" customFormat="1" ht="20.100000000000001" customHeight="1">
      <c r="A6" s="658" t="s">
        <v>22</v>
      </c>
      <c r="B6" s="649" t="s">
        <v>192</v>
      </c>
      <c r="C6" s="690"/>
      <c r="D6" s="690"/>
      <c r="E6" s="690"/>
      <c r="F6" s="690"/>
      <c r="G6" s="649" t="s">
        <v>878</v>
      </c>
      <c r="H6" s="690"/>
      <c r="I6" s="690"/>
      <c r="J6" s="690"/>
      <c r="K6" s="690"/>
      <c r="L6" s="690"/>
      <c r="M6" s="690"/>
      <c r="N6" s="690"/>
      <c r="O6" s="691"/>
    </row>
    <row r="7" spans="1:21" s="12" customFormat="1" ht="27">
      <c r="A7" s="659"/>
      <c r="B7" s="61" t="s">
        <v>728</v>
      </c>
      <c r="C7" s="31" t="s">
        <v>714</v>
      </c>
      <c r="D7" s="31" t="s">
        <v>484</v>
      </c>
      <c r="E7" s="31" t="s">
        <v>358</v>
      </c>
      <c r="F7" s="31" t="s">
        <v>760</v>
      </c>
      <c r="G7" s="61" t="s">
        <v>728</v>
      </c>
      <c r="H7" s="31" t="s">
        <v>462</v>
      </c>
      <c r="I7" s="31" t="s">
        <v>773</v>
      </c>
      <c r="J7" s="31" t="s">
        <v>739</v>
      </c>
      <c r="K7" s="31" t="s">
        <v>525</v>
      </c>
      <c r="L7" s="31" t="s">
        <v>571</v>
      </c>
      <c r="M7" s="31" t="s">
        <v>783</v>
      </c>
      <c r="N7" s="175" t="s">
        <v>631</v>
      </c>
      <c r="O7" s="33" t="s">
        <v>593</v>
      </c>
    </row>
    <row r="8" spans="1:21" s="12" customFormat="1" ht="43.5">
      <c r="A8" s="274" t="s">
        <v>88</v>
      </c>
      <c r="B8" s="37" t="s">
        <v>13</v>
      </c>
      <c r="C8" s="37" t="s">
        <v>545</v>
      </c>
      <c r="D8" s="63" t="s">
        <v>281</v>
      </c>
      <c r="E8" s="63" t="s">
        <v>263</v>
      </c>
      <c r="F8" s="63" t="s">
        <v>615</v>
      </c>
      <c r="G8" s="15" t="s">
        <v>13</v>
      </c>
      <c r="H8" s="82" t="s">
        <v>659</v>
      </c>
      <c r="I8" s="63" t="s">
        <v>180</v>
      </c>
      <c r="J8" s="82" t="s">
        <v>598</v>
      </c>
      <c r="K8" s="63" t="s">
        <v>876</v>
      </c>
      <c r="L8" s="63" t="s">
        <v>812</v>
      </c>
      <c r="M8" s="63" t="s">
        <v>266</v>
      </c>
      <c r="N8" s="630" t="s">
        <v>903</v>
      </c>
      <c r="O8" s="629" t="s">
        <v>944</v>
      </c>
    </row>
    <row r="9" spans="1:21" s="12" customFormat="1" ht="20.100000000000001" customHeight="1">
      <c r="A9" s="275"/>
      <c r="O9" s="86"/>
      <c r="U9" s="279"/>
    </row>
    <row r="10" spans="1:21" s="227" customFormat="1" ht="20.100000000000001" customHeight="1">
      <c r="A10" s="86">
        <v>2017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34</v>
      </c>
      <c r="H10" s="122">
        <v>14</v>
      </c>
      <c r="I10" s="122">
        <v>0</v>
      </c>
      <c r="J10" s="122">
        <v>2</v>
      </c>
      <c r="K10" s="122">
        <v>4</v>
      </c>
      <c r="L10" s="122">
        <v>0</v>
      </c>
      <c r="M10" s="122">
        <v>0</v>
      </c>
      <c r="N10" s="122">
        <v>12</v>
      </c>
      <c r="O10" s="276">
        <v>2</v>
      </c>
    </row>
    <row r="11" spans="1:21" s="227" customFormat="1" ht="20.100000000000001" customHeight="1">
      <c r="A11" s="86">
        <v>2018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34</v>
      </c>
      <c r="H11" s="122">
        <v>15</v>
      </c>
      <c r="I11" s="122">
        <v>0</v>
      </c>
      <c r="J11" s="122">
        <v>2</v>
      </c>
      <c r="K11" s="122">
        <v>4</v>
      </c>
      <c r="L11" s="122">
        <v>0</v>
      </c>
      <c r="M11" s="122">
        <v>0</v>
      </c>
      <c r="N11" s="122">
        <v>11</v>
      </c>
      <c r="O11" s="276">
        <v>2</v>
      </c>
    </row>
    <row r="12" spans="1:21" s="12" customFormat="1" ht="20.100000000000001" customHeight="1">
      <c r="A12" s="86">
        <v>2019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35</v>
      </c>
      <c r="H12" s="122">
        <v>14</v>
      </c>
      <c r="I12" s="122">
        <v>0</v>
      </c>
      <c r="J12" s="122">
        <v>1</v>
      </c>
      <c r="K12" s="122">
        <v>4</v>
      </c>
      <c r="L12" s="122">
        <v>0</v>
      </c>
      <c r="M12" s="122">
        <v>0</v>
      </c>
      <c r="N12" s="122">
        <v>13</v>
      </c>
      <c r="O12" s="276">
        <v>3</v>
      </c>
    </row>
    <row r="13" spans="1:21" s="12" customFormat="1" ht="20.100000000000001" customHeight="1">
      <c r="A13" s="86">
        <v>2020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371">
        <v>36</v>
      </c>
      <c r="H13" s="371">
        <v>15</v>
      </c>
      <c r="I13" s="122">
        <v>0</v>
      </c>
      <c r="J13" s="122">
        <v>1</v>
      </c>
      <c r="K13" s="122">
        <v>4</v>
      </c>
      <c r="L13" s="122">
        <v>0</v>
      </c>
      <c r="M13" s="122">
        <v>0</v>
      </c>
      <c r="N13" s="122">
        <v>13</v>
      </c>
      <c r="O13" s="276">
        <v>3</v>
      </c>
    </row>
    <row r="14" spans="1:21" s="228" customFormat="1" ht="20.100000000000001" customHeight="1">
      <c r="A14" s="249">
        <v>2021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404">
        <v>35</v>
      </c>
      <c r="H14" s="404">
        <v>15</v>
      </c>
      <c r="I14" s="404">
        <v>1</v>
      </c>
      <c r="J14" s="404">
        <v>1</v>
      </c>
      <c r="K14" s="404">
        <v>1</v>
      </c>
      <c r="L14" s="404">
        <v>1</v>
      </c>
      <c r="M14" s="404">
        <v>0</v>
      </c>
      <c r="N14" s="404">
        <v>13</v>
      </c>
      <c r="O14" s="405">
        <v>3</v>
      </c>
    </row>
    <row r="15" spans="1:21" ht="20.100000000000001" customHeight="1">
      <c r="A15" s="88"/>
      <c r="B15" s="119"/>
      <c r="C15" s="119"/>
      <c r="D15" s="119"/>
      <c r="E15" s="119"/>
      <c r="F15" s="119"/>
      <c r="G15" s="406"/>
      <c r="H15" s="406"/>
      <c r="I15" s="406"/>
      <c r="J15" s="406"/>
      <c r="K15" s="406"/>
      <c r="L15" s="406"/>
      <c r="M15" s="406"/>
      <c r="N15" s="406"/>
      <c r="O15" s="407"/>
    </row>
    <row r="16" spans="1:21" s="12" customFormat="1" ht="20.100000000000001" customHeight="1">
      <c r="A16" s="246" t="s">
        <v>76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408">
        <f>SUM(H16:O16)</f>
        <v>19</v>
      </c>
      <c r="H16" s="598">
        <v>7</v>
      </c>
      <c r="I16" s="403">
        <v>0</v>
      </c>
      <c r="J16" s="403">
        <v>0</v>
      </c>
      <c r="K16" s="598">
        <v>0</v>
      </c>
      <c r="L16" s="403">
        <v>1</v>
      </c>
      <c r="M16" s="403">
        <v>0</v>
      </c>
      <c r="N16" s="598">
        <v>9</v>
      </c>
      <c r="O16" s="599">
        <v>2</v>
      </c>
    </row>
    <row r="17" spans="1:15" s="12" customFormat="1" ht="20.100000000000001" customHeight="1">
      <c r="A17" s="246" t="s">
        <v>87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408">
        <f t="shared" ref="G17:G26" si="0">SUM(H17:O17)</f>
        <v>1</v>
      </c>
      <c r="H17" s="403">
        <v>0</v>
      </c>
      <c r="I17" s="403">
        <v>0</v>
      </c>
      <c r="J17" s="403">
        <v>0</v>
      </c>
      <c r="K17" s="598">
        <v>1</v>
      </c>
      <c r="L17" s="403">
        <v>0</v>
      </c>
      <c r="M17" s="403">
        <v>0</v>
      </c>
      <c r="N17" s="598">
        <v>0</v>
      </c>
      <c r="O17" s="409">
        <v>0</v>
      </c>
    </row>
    <row r="18" spans="1:15" s="12" customFormat="1" ht="20.100000000000001" customHeight="1">
      <c r="A18" s="246" t="s">
        <v>75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408">
        <f t="shared" si="0"/>
        <v>0</v>
      </c>
      <c r="H18" s="403">
        <v>0</v>
      </c>
      <c r="I18" s="403">
        <v>0</v>
      </c>
      <c r="J18" s="403">
        <v>0</v>
      </c>
      <c r="K18" s="598">
        <v>0</v>
      </c>
      <c r="L18" s="403">
        <v>0</v>
      </c>
      <c r="M18" s="403">
        <v>0</v>
      </c>
      <c r="N18" s="598">
        <v>0</v>
      </c>
      <c r="O18" s="409">
        <v>0</v>
      </c>
    </row>
    <row r="19" spans="1:15" s="12" customFormat="1" ht="20.100000000000001" customHeight="1">
      <c r="A19" s="246" t="s">
        <v>77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408">
        <f t="shared" si="0"/>
        <v>2</v>
      </c>
      <c r="H19" s="598">
        <v>2</v>
      </c>
      <c r="I19" s="403">
        <v>0</v>
      </c>
      <c r="J19" s="403">
        <v>0</v>
      </c>
      <c r="K19" s="598">
        <v>0</v>
      </c>
      <c r="L19" s="403">
        <v>0</v>
      </c>
      <c r="M19" s="403">
        <v>0</v>
      </c>
      <c r="N19" s="598">
        <v>0</v>
      </c>
      <c r="O19" s="410">
        <v>0</v>
      </c>
    </row>
    <row r="20" spans="1:15" s="12" customFormat="1" ht="20.100000000000001" customHeight="1">
      <c r="A20" s="246" t="s">
        <v>15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408">
        <f t="shared" si="0"/>
        <v>0</v>
      </c>
      <c r="H20" s="403">
        <v>0</v>
      </c>
      <c r="I20" s="403">
        <v>0</v>
      </c>
      <c r="J20" s="403">
        <v>0</v>
      </c>
      <c r="K20" s="403">
        <v>0</v>
      </c>
      <c r="L20" s="403">
        <v>0</v>
      </c>
      <c r="M20" s="403">
        <v>0</v>
      </c>
      <c r="N20" s="598">
        <v>0</v>
      </c>
      <c r="O20" s="409">
        <v>0</v>
      </c>
    </row>
    <row r="21" spans="1:15" s="12" customFormat="1" ht="20.100000000000001" customHeight="1">
      <c r="A21" s="246" t="s">
        <v>84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408">
        <f t="shared" si="0"/>
        <v>1</v>
      </c>
      <c r="H21" s="403">
        <v>0</v>
      </c>
      <c r="I21" s="403">
        <v>0</v>
      </c>
      <c r="J21" s="598">
        <v>1</v>
      </c>
      <c r="K21" s="403">
        <v>0</v>
      </c>
      <c r="L21" s="403">
        <v>0</v>
      </c>
      <c r="M21" s="403">
        <v>0</v>
      </c>
      <c r="N21" s="598">
        <v>0</v>
      </c>
      <c r="O21" s="409">
        <v>0</v>
      </c>
    </row>
    <row r="22" spans="1:15" s="12" customFormat="1" ht="20.100000000000001" customHeight="1">
      <c r="A22" s="246" t="s">
        <v>945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408">
        <f t="shared" si="0"/>
        <v>1</v>
      </c>
      <c r="H22" s="403">
        <v>0</v>
      </c>
      <c r="I22" s="403">
        <v>0</v>
      </c>
      <c r="J22" s="403">
        <v>0</v>
      </c>
      <c r="K22" s="403">
        <v>0</v>
      </c>
      <c r="L22" s="403">
        <v>0</v>
      </c>
      <c r="M22" s="403">
        <v>0</v>
      </c>
      <c r="N22" s="598">
        <v>1</v>
      </c>
      <c r="O22" s="409">
        <v>0</v>
      </c>
    </row>
    <row r="23" spans="1:15" s="12" customFormat="1" ht="20.100000000000001" customHeight="1">
      <c r="A23" s="246" t="s">
        <v>79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408">
        <f t="shared" si="0"/>
        <v>11</v>
      </c>
      <c r="H23" s="598">
        <v>6</v>
      </c>
      <c r="I23" s="403">
        <v>1</v>
      </c>
      <c r="J23" s="403">
        <v>0</v>
      </c>
      <c r="K23" s="598">
        <v>0</v>
      </c>
      <c r="L23" s="403">
        <v>0</v>
      </c>
      <c r="M23" s="403">
        <v>0</v>
      </c>
      <c r="N23" s="598">
        <v>3</v>
      </c>
      <c r="O23" s="599">
        <v>1</v>
      </c>
    </row>
    <row r="24" spans="1:15" s="12" customFormat="1" ht="20.100000000000001" customHeight="1">
      <c r="A24" s="246" t="s">
        <v>78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408">
        <f t="shared" si="0"/>
        <v>0</v>
      </c>
      <c r="H24" s="403">
        <v>0</v>
      </c>
      <c r="I24" s="403">
        <v>0</v>
      </c>
      <c r="J24" s="403">
        <v>0</v>
      </c>
      <c r="K24" s="403">
        <v>0</v>
      </c>
      <c r="L24" s="403">
        <v>0</v>
      </c>
      <c r="M24" s="403">
        <v>0</v>
      </c>
      <c r="N24" s="403">
        <v>0</v>
      </c>
      <c r="O24" s="409">
        <v>0</v>
      </c>
    </row>
    <row r="25" spans="1:15" s="12" customFormat="1" ht="20.100000000000001" customHeight="1">
      <c r="A25" s="246" t="s">
        <v>86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408">
        <f t="shared" si="0"/>
        <v>0</v>
      </c>
      <c r="H25" s="403">
        <v>0</v>
      </c>
      <c r="I25" s="403">
        <v>0</v>
      </c>
      <c r="J25" s="403">
        <v>0</v>
      </c>
      <c r="K25" s="403">
        <v>0</v>
      </c>
      <c r="L25" s="403">
        <v>0</v>
      </c>
      <c r="M25" s="403">
        <v>0</v>
      </c>
      <c r="N25" s="403">
        <v>0</v>
      </c>
      <c r="O25" s="409">
        <v>0</v>
      </c>
    </row>
    <row r="26" spans="1:15" s="12" customFormat="1" ht="20.100000000000001" customHeight="1">
      <c r="A26" s="246" t="s">
        <v>74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408">
        <f t="shared" si="0"/>
        <v>0</v>
      </c>
      <c r="H26" s="403">
        <v>0</v>
      </c>
      <c r="I26" s="403">
        <v>0</v>
      </c>
      <c r="J26" s="403">
        <v>0</v>
      </c>
      <c r="K26" s="403">
        <v>0</v>
      </c>
      <c r="L26" s="403">
        <v>0</v>
      </c>
      <c r="M26" s="403">
        <v>0</v>
      </c>
      <c r="N26" s="598">
        <v>0</v>
      </c>
      <c r="O26" s="409">
        <v>0</v>
      </c>
    </row>
    <row r="27" spans="1:15" ht="20.100000000000001" customHeight="1">
      <c r="A27" s="14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235"/>
    </row>
    <row r="28" spans="1:15" ht="15.95" customHeight="1">
      <c r="A28" s="55" t="s">
        <v>226</v>
      </c>
      <c r="B28" s="55"/>
      <c r="C28" s="66"/>
      <c r="D28" s="66"/>
      <c r="E28" s="66"/>
      <c r="F28" s="66"/>
      <c r="G28" s="66"/>
      <c r="H28" s="66"/>
      <c r="I28" s="66"/>
      <c r="J28" s="4"/>
      <c r="K28" s="66"/>
      <c r="L28" s="66"/>
      <c r="M28" s="66"/>
      <c r="N28" s="66"/>
      <c r="O28" s="67"/>
    </row>
    <row r="29" spans="1:15" ht="15.95" customHeight="1">
      <c r="A29" s="24"/>
      <c r="B29" s="24"/>
      <c r="C29" s="24"/>
      <c r="D29" s="2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</sheetData>
  <mergeCells count="5">
    <mergeCell ref="A3:F3"/>
    <mergeCell ref="G3:O3"/>
    <mergeCell ref="B6:F6"/>
    <mergeCell ref="G6:O6"/>
    <mergeCell ref="A6:A7"/>
  </mergeCells>
  <phoneticPr fontId="28" type="noConversion"/>
  <pageMargins left="0.59041666984558105" right="0.59041666984558105" top="0.43291667103767395" bottom="0.59041666984558105" header="0.15722222626209259" footer="0"/>
  <pageSetup paperSize="9" scale="48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9">
    <tabColor rgb="FF333399"/>
  </sheetPr>
  <dimension ref="A1:W36"/>
  <sheetViews>
    <sheetView showGridLines="0" view="pageBreakPreview" zoomScaleNormal="100" zoomScaleSheetLayoutView="100" workbookViewId="0">
      <selection activeCell="A3" sqref="A3:J3"/>
    </sheetView>
  </sheetViews>
  <sheetFormatPr defaultColWidth="8.88671875" defaultRowHeight="13.5"/>
  <cols>
    <col min="1" max="24" width="10.77734375" style="2" customWidth="1"/>
    <col min="25" max="16384" width="8.88671875" style="2"/>
  </cols>
  <sheetData>
    <row r="1" spans="1:23" ht="20.100000000000001" customHeight="1">
      <c r="A1" s="3" t="s">
        <v>209</v>
      </c>
      <c r="J1" s="167" t="s">
        <v>231</v>
      </c>
    </row>
    <row r="2" spans="1:23" ht="20.100000000000001" customHeight="1"/>
    <row r="3" spans="1:23" ht="25.5">
      <c r="A3" s="692" t="s">
        <v>874</v>
      </c>
      <c r="B3" s="692"/>
      <c r="C3" s="692"/>
      <c r="D3" s="692"/>
      <c r="E3" s="692"/>
      <c r="F3" s="692"/>
      <c r="G3" s="692"/>
      <c r="H3" s="692"/>
      <c r="I3" s="692"/>
      <c r="J3" s="692"/>
      <c r="K3" s="642" t="s">
        <v>48</v>
      </c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</row>
    <row r="4" spans="1:23" s="24" customFormat="1" ht="15.95" customHeight="1">
      <c r="A4" s="58" t="s">
        <v>436</v>
      </c>
      <c r="B4" s="58"/>
      <c r="C4" s="58"/>
      <c r="D4" s="58"/>
      <c r="E4" s="58"/>
      <c r="F4" s="58"/>
      <c r="G4" s="58"/>
      <c r="H4" s="58"/>
      <c r="I4" s="58"/>
      <c r="J4" s="10" t="s">
        <v>924</v>
      </c>
      <c r="K4" s="58"/>
      <c r="L4" s="58"/>
      <c r="M4" s="58"/>
      <c r="N4" s="58"/>
      <c r="O4" s="58"/>
      <c r="P4" s="58"/>
      <c r="Q4" s="58"/>
      <c r="R4" s="8"/>
      <c r="T4" s="58"/>
      <c r="U4" s="58"/>
      <c r="V4" s="8"/>
    </row>
    <row r="5" spans="1:23" s="12" customFormat="1" ht="20.100000000000001" customHeight="1">
      <c r="A5" s="658" t="s">
        <v>327</v>
      </c>
      <c r="B5" s="643" t="s">
        <v>17</v>
      </c>
      <c r="C5" s="649" t="s">
        <v>154</v>
      </c>
      <c r="D5" s="655"/>
      <c r="E5" s="655"/>
      <c r="F5" s="655"/>
      <c r="G5" s="655"/>
      <c r="H5" s="655"/>
      <c r="I5" s="650"/>
      <c r="J5" s="643" t="s">
        <v>645</v>
      </c>
      <c r="K5" s="693" t="s">
        <v>610</v>
      </c>
      <c r="L5" s="693"/>
      <c r="M5" s="693"/>
      <c r="N5" s="693"/>
      <c r="O5" s="647"/>
      <c r="P5" s="695" t="s">
        <v>91</v>
      </c>
      <c r="Q5" s="693"/>
      <c r="R5" s="693"/>
      <c r="S5" s="647"/>
      <c r="T5" s="698" t="s">
        <v>279</v>
      </c>
      <c r="U5" s="699"/>
      <c r="V5" s="699"/>
      <c r="W5" s="699"/>
    </row>
    <row r="6" spans="1:23" s="12" customFormat="1" ht="20.100000000000001" customHeight="1">
      <c r="A6" s="659"/>
      <c r="B6" s="644"/>
      <c r="C6" s="671" t="s">
        <v>128</v>
      </c>
      <c r="D6" s="678"/>
      <c r="E6" s="678"/>
      <c r="F6" s="678"/>
      <c r="G6" s="678"/>
      <c r="H6" s="678"/>
      <c r="I6" s="663"/>
      <c r="J6" s="644"/>
      <c r="K6" s="694" t="s">
        <v>41</v>
      </c>
      <c r="L6" s="654"/>
      <c r="M6" s="654"/>
      <c r="N6" s="654"/>
      <c r="O6" s="646"/>
      <c r="P6" s="696" t="s">
        <v>35</v>
      </c>
      <c r="Q6" s="654"/>
      <c r="R6" s="654"/>
      <c r="S6" s="646"/>
      <c r="T6" s="696" t="s">
        <v>217</v>
      </c>
      <c r="U6" s="654"/>
      <c r="V6" s="654"/>
      <c r="W6" s="654"/>
    </row>
    <row r="7" spans="1:23" s="109" customFormat="1" ht="20.100000000000001" customHeight="1">
      <c r="A7" s="659"/>
      <c r="B7" s="644"/>
      <c r="C7" s="660" t="s">
        <v>728</v>
      </c>
      <c r="D7" s="495" t="s">
        <v>395</v>
      </c>
      <c r="E7" s="74" t="s">
        <v>365</v>
      </c>
      <c r="F7" s="701" t="s">
        <v>754</v>
      </c>
      <c r="G7" s="74" t="s">
        <v>522</v>
      </c>
      <c r="H7" s="74" t="s">
        <v>396</v>
      </c>
      <c r="I7" s="74" t="s">
        <v>492</v>
      </c>
      <c r="J7" s="644"/>
      <c r="K7" s="660" t="s">
        <v>728</v>
      </c>
      <c r="L7" s="74" t="s">
        <v>314</v>
      </c>
      <c r="M7" s="74" t="s">
        <v>451</v>
      </c>
      <c r="N7" s="74" t="s">
        <v>451</v>
      </c>
      <c r="O7" s="74" t="s">
        <v>464</v>
      </c>
      <c r="P7" s="112" t="s">
        <v>728</v>
      </c>
      <c r="Q7" s="74" t="s">
        <v>213</v>
      </c>
      <c r="R7" s="74" t="s">
        <v>418</v>
      </c>
      <c r="S7" s="76" t="s">
        <v>540</v>
      </c>
      <c r="T7" s="112" t="s">
        <v>728</v>
      </c>
      <c r="U7" s="74" t="s">
        <v>737</v>
      </c>
      <c r="V7" s="74" t="s">
        <v>737</v>
      </c>
      <c r="W7" s="76" t="s">
        <v>737</v>
      </c>
    </row>
    <row r="8" spans="1:23" s="109" customFormat="1" ht="20.100000000000001" customHeight="1">
      <c r="A8" s="72"/>
      <c r="B8" s="218"/>
      <c r="C8" s="660"/>
      <c r="D8" s="496" t="s">
        <v>746</v>
      </c>
      <c r="E8" s="112" t="s">
        <v>746</v>
      </c>
      <c r="F8" s="660"/>
      <c r="G8" s="112" t="s">
        <v>347</v>
      </c>
      <c r="H8" s="112" t="s">
        <v>347</v>
      </c>
      <c r="I8" s="112" t="s">
        <v>581</v>
      </c>
      <c r="J8" s="644"/>
      <c r="K8" s="660"/>
      <c r="L8" s="112" t="s">
        <v>351</v>
      </c>
      <c r="M8" s="112" t="s">
        <v>732</v>
      </c>
      <c r="N8" s="112" t="s">
        <v>784</v>
      </c>
      <c r="O8" s="112" t="s">
        <v>398</v>
      </c>
      <c r="P8" s="218"/>
      <c r="Q8" s="112" t="s">
        <v>776</v>
      </c>
      <c r="R8" s="112" t="s">
        <v>701</v>
      </c>
      <c r="S8" s="110" t="s">
        <v>452</v>
      </c>
      <c r="T8" s="218"/>
      <c r="U8" s="112" t="s">
        <v>554</v>
      </c>
      <c r="V8" s="112" t="s">
        <v>554</v>
      </c>
      <c r="W8" s="110" t="s">
        <v>941</v>
      </c>
    </row>
    <row r="9" spans="1:23" s="109" customFormat="1" ht="20.100000000000001" customHeight="1">
      <c r="A9" s="659" t="s">
        <v>88</v>
      </c>
      <c r="B9" s="644" t="s">
        <v>634</v>
      </c>
      <c r="C9" s="660"/>
      <c r="D9" s="492"/>
      <c r="E9" s="219"/>
      <c r="F9" s="112"/>
      <c r="G9" s="112" t="s">
        <v>482</v>
      </c>
      <c r="H9" s="219"/>
      <c r="I9" s="627" t="s">
        <v>842</v>
      </c>
      <c r="J9" s="627" t="s">
        <v>557</v>
      </c>
      <c r="K9" s="697" t="s">
        <v>13</v>
      </c>
      <c r="L9" s="112" t="s">
        <v>557</v>
      </c>
      <c r="M9" s="218"/>
      <c r="N9" s="218"/>
      <c r="O9" s="218"/>
      <c r="P9" s="218"/>
      <c r="Q9" s="218"/>
      <c r="R9" s="218"/>
      <c r="S9" s="77"/>
      <c r="T9" s="218"/>
      <c r="U9" s="112" t="s">
        <v>711</v>
      </c>
      <c r="V9" s="112" t="s">
        <v>748</v>
      </c>
      <c r="W9" s="110" t="s">
        <v>776</v>
      </c>
    </row>
    <row r="10" spans="1:23" s="109" customFormat="1" ht="20.100000000000001" customHeight="1">
      <c r="A10" s="659"/>
      <c r="B10" s="644"/>
      <c r="C10" s="660"/>
      <c r="D10" s="492" t="s">
        <v>591</v>
      </c>
      <c r="E10" s="220" t="s">
        <v>566</v>
      </c>
      <c r="F10" s="660" t="s">
        <v>846</v>
      </c>
      <c r="G10" s="112" t="s">
        <v>745</v>
      </c>
      <c r="H10" s="220" t="s">
        <v>850</v>
      </c>
      <c r="I10" s="627" t="s">
        <v>833</v>
      </c>
      <c r="J10" s="627" t="s">
        <v>851</v>
      </c>
      <c r="K10" s="697"/>
      <c r="L10" s="112" t="s">
        <v>182</v>
      </c>
      <c r="M10" s="112" t="s">
        <v>557</v>
      </c>
      <c r="N10" s="112" t="s">
        <v>557</v>
      </c>
      <c r="O10" s="112" t="s">
        <v>823</v>
      </c>
      <c r="P10" s="112" t="s">
        <v>13</v>
      </c>
      <c r="Q10" s="112" t="s">
        <v>557</v>
      </c>
      <c r="R10" s="112" t="s">
        <v>557</v>
      </c>
      <c r="S10" s="110" t="s">
        <v>563</v>
      </c>
      <c r="T10" s="112" t="s">
        <v>13</v>
      </c>
      <c r="U10" s="112" t="s">
        <v>427</v>
      </c>
      <c r="V10" s="112" t="s">
        <v>553</v>
      </c>
      <c r="W10" s="110" t="s">
        <v>549</v>
      </c>
    </row>
    <row r="11" spans="1:23" s="109" customFormat="1" ht="20.100000000000001" customHeight="1">
      <c r="A11" s="700"/>
      <c r="B11" s="667"/>
      <c r="C11" s="661"/>
      <c r="D11" s="36"/>
      <c r="E11" s="221" t="s">
        <v>656</v>
      </c>
      <c r="F11" s="661"/>
      <c r="G11" s="36" t="s">
        <v>853</v>
      </c>
      <c r="H11" s="221" t="s">
        <v>683</v>
      </c>
      <c r="I11" s="628" t="s">
        <v>461</v>
      </c>
      <c r="J11" s="628" t="s">
        <v>647</v>
      </c>
      <c r="K11" s="646"/>
      <c r="L11" s="36" t="s">
        <v>163</v>
      </c>
      <c r="M11" s="36" t="s">
        <v>660</v>
      </c>
      <c r="N11" s="36" t="s">
        <v>152</v>
      </c>
      <c r="O11" s="36" t="s">
        <v>491</v>
      </c>
      <c r="P11" s="36"/>
      <c r="Q11" s="36" t="s">
        <v>549</v>
      </c>
      <c r="R11" s="36" t="s">
        <v>179</v>
      </c>
      <c r="S11" s="82"/>
      <c r="T11" s="36"/>
      <c r="U11" s="36" t="s">
        <v>834</v>
      </c>
      <c r="V11" s="36" t="s">
        <v>765</v>
      </c>
      <c r="W11" s="82"/>
    </row>
    <row r="12" spans="1:23" ht="20.100000000000001" customHeight="1">
      <c r="A12" s="84"/>
      <c r="B12" s="41"/>
      <c r="C12" s="4"/>
      <c r="D12" s="11"/>
      <c r="E12" s="11"/>
      <c r="F12" s="11"/>
      <c r="G12" s="11"/>
      <c r="H12" s="11"/>
      <c r="I12" s="11"/>
      <c r="J12" s="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223" customFormat="1" ht="20.100000000000001" customHeight="1">
      <c r="A13" s="224">
        <v>2017</v>
      </c>
      <c r="B13" s="283">
        <v>683</v>
      </c>
      <c r="C13" s="126">
        <v>470</v>
      </c>
      <c r="D13" s="126">
        <v>62</v>
      </c>
      <c r="E13" s="126">
        <v>389</v>
      </c>
      <c r="F13" s="126">
        <v>6</v>
      </c>
      <c r="G13" s="126">
        <v>6</v>
      </c>
      <c r="H13" s="126">
        <v>5</v>
      </c>
      <c r="I13" s="126">
        <v>2</v>
      </c>
      <c r="J13" s="126">
        <v>32</v>
      </c>
      <c r="K13" s="126">
        <v>149</v>
      </c>
      <c r="L13" s="126">
        <v>57</v>
      </c>
      <c r="M13" s="126">
        <v>0</v>
      </c>
      <c r="N13" s="126">
        <v>13</v>
      </c>
      <c r="O13" s="126">
        <v>79</v>
      </c>
      <c r="P13" s="126">
        <v>22</v>
      </c>
      <c r="Q13" s="126">
        <v>15</v>
      </c>
      <c r="R13" s="126">
        <v>7</v>
      </c>
      <c r="S13" s="126">
        <v>0</v>
      </c>
      <c r="T13" s="126">
        <v>10</v>
      </c>
      <c r="U13" s="126">
        <v>0</v>
      </c>
      <c r="V13" s="126">
        <v>0</v>
      </c>
      <c r="W13" s="126">
        <v>10</v>
      </c>
    </row>
    <row r="14" spans="1:23" s="223" customFormat="1" ht="20.100000000000001" customHeight="1">
      <c r="A14" s="209">
        <v>2018</v>
      </c>
      <c r="B14" s="282">
        <v>664</v>
      </c>
      <c r="C14" s="46">
        <v>441</v>
      </c>
      <c r="D14" s="46">
        <v>58</v>
      </c>
      <c r="E14" s="46">
        <v>367</v>
      </c>
      <c r="F14" s="46">
        <v>5</v>
      </c>
      <c r="G14" s="46">
        <v>4</v>
      </c>
      <c r="H14" s="46">
        <v>5</v>
      </c>
      <c r="I14" s="46">
        <v>2</v>
      </c>
      <c r="J14" s="46">
        <v>31</v>
      </c>
      <c r="K14" s="46">
        <v>149</v>
      </c>
      <c r="L14" s="46">
        <v>58</v>
      </c>
      <c r="M14" s="46">
        <v>0</v>
      </c>
      <c r="N14" s="46">
        <v>12</v>
      </c>
      <c r="O14" s="46">
        <v>79</v>
      </c>
      <c r="P14" s="46">
        <v>51</v>
      </c>
      <c r="Q14" s="46">
        <v>17</v>
      </c>
      <c r="R14" s="46">
        <v>6</v>
      </c>
      <c r="S14" s="46">
        <v>0</v>
      </c>
      <c r="T14" s="46">
        <v>9</v>
      </c>
      <c r="U14" s="46">
        <v>0</v>
      </c>
      <c r="V14" s="46">
        <v>0</v>
      </c>
      <c r="W14" s="46">
        <v>9</v>
      </c>
    </row>
    <row r="15" spans="1:23" s="222" customFormat="1" ht="20.100000000000001" customHeight="1">
      <c r="A15" s="209">
        <v>2019</v>
      </c>
      <c r="B15" s="282">
        <v>707</v>
      </c>
      <c r="C15" s="46">
        <v>477</v>
      </c>
      <c r="D15" s="46">
        <v>72</v>
      </c>
      <c r="E15" s="46">
        <v>386</v>
      </c>
      <c r="F15" s="46">
        <v>7</v>
      </c>
      <c r="G15" s="46">
        <v>4</v>
      </c>
      <c r="H15" s="46">
        <v>5</v>
      </c>
      <c r="I15" s="46">
        <v>3</v>
      </c>
      <c r="J15" s="46">
        <v>32</v>
      </c>
      <c r="K15" s="46">
        <v>161</v>
      </c>
      <c r="L15" s="46">
        <v>57</v>
      </c>
      <c r="M15" s="46">
        <v>0</v>
      </c>
      <c r="N15" s="46">
        <v>14</v>
      </c>
      <c r="O15" s="46">
        <v>90</v>
      </c>
      <c r="P15" s="46">
        <v>21</v>
      </c>
      <c r="Q15" s="46">
        <v>14</v>
      </c>
      <c r="R15" s="46">
        <v>7</v>
      </c>
      <c r="S15" s="46">
        <v>0</v>
      </c>
      <c r="T15" s="46">
        <v>16</v>
      </c>
      <c r="U15" s="46">
        <v>0</v>
      </c>
      <c r="V15" s="46">
        <v>0</v>
      </c>
      <c r="W15" s="46">
        <v>16</v>
      </c>
    </row>
    <row r="16" spans="1:23" s="222" customFormat="1" ht="20.100000000000001" customHeight="1">
      <c r="A16" s="209">
        <v>2020</v>
      </c>
      <c r="B16" s="282">
        <v>715</v>
      </c>
      <c r="C16" s="46">
        <v>479</v>
      </c>
      <c r="D16" s="46">
        <v>73</v>
      </c>
      <c r="E16" s="46">
        <v>384</v>
      </c>
      <c r="F16" s="46">
        <v>7</v>
      </c>
      <c r="G16" s="46">
        <v>4</v>
      </c>
      <c r="H16" s="46">
        <v>5</v>
      </c>
      <c r="I16" s="46">
        <v>6</v>
      </c>
      <c r="J16" s="46">
        <v>30</v>
      </c>
      <c r="K16" s="46">
        <v>168</v>
      </c>
      <c r="L16" s="46">
        <v>56</v>
      </c>
      <c r="M16" s="46">
        <v>0</v>
      </c>
      <c r="N16" s="46">
        <v>15</v>
      </c>
      <c r="O16" s="46">
        <v>97</v>
      </c>
      <c r="P16" s="46">
        <v>20</v>
      </c>
      <c r="Q16" s="46">
        <v>13</v>
      </c>
      <c r="R16" s="46">
        <v>7</v>
      </c>
      <c r="S16" s="46">
        <v>0</v>
      </c>
      <c r="T16" s="46">
        <v>18</v>
      </c>
      <c r="U16" s="46">
        <v>0</v>
      </c>
      <c r="V16" s="46">
        <v>0</v>
      </c>
      <c r="W16" s="46">
        <v>18</v>
      </c>
    </row>
    <row r="17" spans="1:23" s="225" customFormat="1" ht="20.100000000000001" customHeight="1">
      <c r="A17" s="280">
        <v>2021</v>
      </c>
      <c r="B17" s="423">
        <v>747</v>
      </c>
      <c r="C17" s="421">
        <v>487</v>
      </c>
      <c r="D17" s="421">
        <v>85</v>
      </c>
      <c r="E17" s="421">
        <v>383</v>
      </c>
      <c r="F17" s="421">
        <v>7</v>
      </c>
      <c r="G17" s="421">
        <v>4</v>
      </c>
      <c r="H17" s="421">
        <v>5</v>
      </c>
      <c r="I17" s="421">
        <v>3</v>
      </c>
      <c r="J17" s="421">
        <v>30</v>
      </c>
      <c r="K17" s="425">
        <v>184</v>
      </c>
      <c r="L17" s="425">
        <v>55</v>
      </c>
      <c r="M17" s="425">
        <v>1</v>
      </c>
      <c r="N17" s="425">
        <v>15</v>
      </c>
      <c r="O17" s="425">
        <v>113</v>
      </c>
      <c r="P17" s="425">
        <v>26</v>
      </c>
      <c r="Q17" s="425">
        <v>19</v>
      </c>
      <c r="R17" s="425">
        <v>7</v>
      </c>
      <c r="S17" s="425">
        <v>0</v>
      </c>
      <c r="T17" s="425">
        <v>20</v>
      </c>
      <c r="U17" s="425">
        <v>0</v>
      </c>
      <c r="V17" s="425">
        <v>0</v>
      </c>
      <c r="W17" s="425">
        <v>20</v>
      </c>
    </row>
    <row r="18" spans="1:23" s="225" customFormat="1" ht="20.100000000000001" customHeight="1">
      <c r="A18" s="281"/>
      <c r="B18" s="424"/>
      <c r="C18" s="422"/>
      <c r="D18" s="422"/>
      <c r="E18" s="422"/>
      <c r="F18" s="422"/>
      <c r="G18" s="422"/>
      <c r="H18" s="422"/>
      <c r="I18" s="422"/>
      <c r="J18" s="422"/>
      <c r="K18" s="426"/>
      <c r="L18" s="426"/>
      <c r="M18" s="426"/>
      <c r="N18" s="426"/>
      <c r="O18" s="426"/>
      <c r="P18" s="426"/>
      <c r="Q18" s="426"/>
      <c r="R18" s="426"/>
      <c r="S18" s="422">
        <v>0</v>
      </c>
      <c r="T18" s="426"/>
      <c r="U18" s="422"/>
      <c r="V18" s="422"/>
      <c r="W18" s="426"/>
    </row>
    <row r="19" spans="1:23" s="213" customFormat="1" ht="20.100000000000001" customHeight="1">
      <c r="A19" s="284" t="s">
        <v>76</v>
      </c>
      <c r="B19" s="572">
        <f>C19+J19+K19+P19+T19</f>
        <v>293</v>
      </c>
      <c r="C19" s="572">
        <v>201</v>
      </c>
      <c r="D19" s="578">
        <v>38</v>
      </c>
      <c r="E19" s="579">
        <v>155</v>
      </c>
      <c r="F19" s="579">
        <v>3</v>
      </c>
      <c r="G19" s="579">
        <v>2</v>
      </c>
      <c r="H19" s="579">
        <v>3</v>
      </c>
      <c r="I19" s="459">
        <v>0</v>
      </c>
      <c r="J19" s="580">
        <v>11</v>
      </c>
      <c r="K19" s="572">
        <v>59</v>
      </c>
      <c r="L19" s="580">
        <v>12</v>
      </c>
      <c r="M19" s="459">
        <v>0</v>
      </c>
      <c r="N19" s="580">
        <v>10</v>
      </c>
      <c r="O19" s="580">
        <v>37</v>
      </c>
      <c r="P19" s="581">
        <v>14</v>
      </c>
      <c r="Q19" s="580">
        <v>9</v>
      </c>
      <c r="R19" s="580">
        <v>5</v>
      </c>
      <c r="S19" s="459">
        <v>0</v>
      </c>
      <c r="T19" s="582">
        <v>8</v>
      </c>
      <c r="U19" s="459">
        <v>0</v>
      </c>
      <c r="V19" s="459">
        <v>0</v>
      </c>
      <c r="W19" s="582">
        <v>8</v>
      </c>
    </row>
    <row r="20" spans="1:23" s="213" customFormat="1" ht="20.100000000000001" customHeight="1">
      <c r="A20" s="284" t="s">
        <v>87</v>
      </c>
      <c r="B20" s="572">
        <f t="shared" ref="B20:B29" si="0">C20+J20+K20+P20+T20</f>
        <v>71</v>
      </c>
      <c r="C20" s="572">
        <v>50</v>
      </c>
      <c r="D20" s="578">
        <v>12</v>
      </c>
      <c r="E20" s="579">
        <v>37</v>
      </c>
      <c r="F20" s="579">
        <v>1</v>
      </c>
      <c r="G20" s="459">
        <v>0</v>
      </c>
      <c r="H20" s="459">
        <v>0</v>
      </c>
      <c r="I20" s="459">
        <v>0</v>
      </c>
      <c r="J20" s="617">
        <v>0</v>
      </c>
      <c r="K20" s="572">
        <v>17</v>
      </c>
      <c r="L20" s="580">
        <v>5</v>
      </c>
      <c r="M20" s="459">
        <v>0</v>
      </c>
      <c r="N20" s="459">
        <v>0</v>
      </c>
      <c r="O20" s="580">
        <v>12</v>
      </c>
      <c r="P20" s="581">
        <v>2</v>
      </c>
      <c r="Q20" s="581">
        <v>2</v>
      </c>
      <c r="R20" s="459">
        <v>0</v>
      </c>
      <c r="S20" s="422">
        <v>0</v>
      </c>
      <c r="T20" s="582">
        <v>2</v>
      </c>
      <c r="U20" s="459">
        <v>0</v>
      </c>
      <c r="V20" s="459">
        <v>0</v>
      </c>
      <c r="W20" s="582">
        <v>2</v>
      </c>
    </row>
    <row r="21" spans="1:23" s="213" customFormat="1" ht="20.100000000000001" customHeight="1">
      <c r="A21" s="284" t="s">
        <v>75</v>
      </c>
      <c r="B21" s="572">
        <f t="shared" si="0"/>
        <v>22</v>
      </c>
      <c r="C21" s="572">
        <v>7</v>
      </c>
      <c r="D21" s="578">
        <v>2</v>
      </c>
      <c r="E21" s="579">
        <v>5</v>
      </c>
      <c r="F21" s="459">
        <v>0</v>
      </c>
      <c r="G21" s="459">
        <v>0</v>
      </c>
      <c r="H21" s="459">
        <v>0</v>
      </c>
      <c r="I21" s="459">
        <v>0</v>
      </c>
      <c r="J21" s="580">
        <v>1</v>
      </c>
      <c r="K21" s="572">
        <v>13</v>
      </c>
      <c r="L21" s="580">
        <v>6</v>
      </c>
      <c r="M21" s="459">
        <v>0</v>
      </c>
      <c r="N21" s="459">
        <v>0</v>
      </c>
      <c r="O21" s="580">
        <v>7</v>
      </c>
      <c r="P21" s="581">
        <v>0</v>
      </c>
      <c r="Q21" s="459">
        <v>0</v>
      </c>
      <c r="R21" s="459">
        <v>0</v>
      </c>
      <c r="S21" s="422">
        <v>0</v>
      </c>
      <c r="T21" s="582">
        <v>1</v>
      </c>
      <c r="U21" s="459">
        <v>0</v>
      </c>
      <c r="V21" s="459">
        <v>0</v>
      </c>
      <c r="W21" s="582">
        <v>1</v>
      </c>
    </row>
    <row r="22" spans="1:23" s="213" customFormat="1" ht="20.100000000000001" customHeight="1">
      <c r="A22" s="284" t="s">
        <v>77</v>
      </c>
      <c r="B22" s="572">
        <f t="shared" si="0"/>
        <v>50</v>
      </c>
      <c r="C22" s="572">
        <v>33</v>
      </c>
      <c r="D22" s="459">
        <v>0</v>
      </c>
      <c r="E22" s="579">
        <v>32</v>
      </c>
      <c r="F22" s="459">
        <v>0</v>
      </c>
      <c r="G22" s="459">
        <v>0</v>
      </c>
      <c r="H22" s="579">
        <v>1</v>
      </c>
      <c r="I22" s="459">
        <v>0</v>
      </c>
      <c r="J22" s="580">
        <v>2</v>
      </c>
      <c r="K22" s="572">
        <v>11</v>
      </c>
      <c r="L22" s="580">
        <v>4</v>
      </c>
      <c r="M22" s="459">
        <v>0</v>
      </c>
      <c r="N22" s="580">
        <v>1</v>
      </c>
      <c r="O22" s="580">
        <v>6</v>
      </c>
      <c r="P22" s="581">
        <v>3</v>
      </c>
      <c r="Q22" s="580">
        <v>2</v>
      </c>
      <c r="R22" s="580">
        <v>1</v>
      </c>
      <c r="S22" s="422">
        <v>0</v>
      </c>
      <c r="T22" s="582">
        <v>1</v>
      </c>
      <c r="U22" s="459">
        <v>0</v>
      </c>
      <c r="V22" s="459">
        <v>0</v>
      </c>
      <c r="W22" s="582">
        <v>1</v>
      </c>
    </row>
    <row r="23" spans="1:23" s="213" customFormat="1" ht="20.100000000000001" customHeight="1">
      <c r="A23" s="284" t="s">
        <v>15</v>
      </c>
      <c r="B23" s="572">
        <f t="shared" si="0"/>
        <v>10</v>
      </c>
      <c r="C23" s="572">
        <v>4</v>
      </c>
      <c r="D23" s="459">
        <v>0</v>
      </c>
      <c r="E23" s="579">
        <v>4</v>
      </c>
      <c r="F23" s="459">
        <v>0</v>
      </c>
      <c r="G23" s="459">
        <v>0</v>
      </c>
      <c r="H23" s="459">
        <v>0</v>
      </c>
      <c r="I23" s="459">
        <v>0</v>
      </c>
      <c r="J23" s="580">
        <v>1</v>
      </c>
      <c r="K23" s="572">
        <v>4</v>
      </c>
      <c r="L23" s="580">
        <v>2</v>
      </c>
      <c r="M23" s="459">
        <v>0</v>
      </c>
      <c r="N23" s="459">
        <v>0</v>
      </c>
      <c r="O23" s="580">
        <v>2</v>
      </c>
      <c r="P23" s="581">
        <v>0</v>
      </c>
      <c r="Q23" s="459">
        <v>0</v>
      </c>
      <c r="R23" s="459">
        <v>0</v>
      </c>
      <c r="S23" s="422">
        <v>0</v>
      </c>
      <c r="T23" s="582">
        <v>1</v>
      </c>
      <c r="U23" s="459">
        <v>0</v>
      </c>
      <c r="V23" s="459">
        <v>0</v>
      </c>
      <c r="W23" s="582">
        <v>1</v>
      </c>
    </row>
    <row r="24" spans="1:23" s="213" customFormat="1" ht="20.100000000000001" customHeight="1">
      <c r="A24" s="284" t="s">
        <v>84</v>
      </c>
      <c r="B24" s="572">
        <f t="shared" si="0"/>
        <v>46</v>
      </c>
      <c r="C24" s="572">
        <v>29</v>
      </c>
      <c r="D24" s="578">
        <v>1</v>
      </c>
      <c r="E24" s="579">
        <v>28</v>
      </c>
      <c r="F24" s="459">
        <v>0</v>
      </c>
      <c r="G24" s="459">
        <v>0</v>
      </c>
      <c r="H24" s="459">
        <v>0</v>
      </c>
      <c r="I24" s="459">
        <v>0</v>
      </c>
      <c r="J24" s="580">
        <v>1</v>
      </c>
      <c r="K24" s="572">
        <v>16</v>
      </c>
      <c r="L24" s="580">
        <v>5</v>
      </c>
      <c r="M24" s="459">
        <v>0</v>
      </c>
      <c r="N24" s="459">
        <v>0</v>
      </c>
      <c r="O24" s="580">
        <v>11</v>
      </c>
      <c r="P24" s="581">
        <v>0</v>
      </c>
      <c r="Q24" s="459">
        <v>0</v>
      </c>
      <c r="R24" s="459">
        <v>0</v>
      </c>
      <c r="S24" s="422">
        <v>0</v>
      </c>
      <c r="T24" s="582">
        <v>0</v>
      </c>
      <c r="U24" s="459">
        <v>0</v>
      </c>
      <c r="V24" s="459">
        <v>0</v>
      </c>
      <c r="W24" s="618">
        <v>0</v>
      </c>
    </row>
    <row r="25" spans="1:23" s="213" customFormat="1" ht="20.100000000000001" customHeight="1">
      <c r="A25" s="284" t="s">
        <v>85</v>
      </c>
      <c r="B25" s="572">
        <f t="shared" si="0"/>
        <v>9</v>
      </c>
      <c r="C25" s="572">
        <v>7</v>
      </c>
      <c r="D25" s="459">
        <v>0</v>
      </c>
      <c r="E25" s="579">
        <v>7</v>
      </c>
      <c r="F25" s="459">
        <v>0</v>
      </c>
      <c r="G25" s="459">
        <v>0</v>
      </c>
      <c r="H25" s="459">
        <v>0</v>
      </c>
      <c r="I25" s="459">
        <v>0</v>
      </c>
      <c r="J25" s="580">
        <v>1</v>
      </c>
      <c r="K25" s="572">
        <v>1</v>
      </c>
      <c r="L25" s="617">
        <v>0</v>
      </c>
      <c r="M25" s="459">
        <v>0</v>
      </c>
      <c r="N25" s="459">
        <v>0</v>
      </c>
      <c r="O25" s="580">
        <v>1</v>
      </c>
      <c r="P25" s="581">
        <v>0</v>
      </c>
      <c r="Q25" s="459">
        <v>0</v>
      </c>
      <c r="R25" s="459">
        <v>0</v>
      </c>
      <c r="S25" s="422">
        <v>0</v>
      </c>
      <c r="T25" s="582">
        <v>0</v>
      </c>
      <c r="U25" s="459">
        <v>0</v>
      </c>
      <c r="V25" s="459">
        <v>0</v>
      </c>
      <c r="W25" s="618">
        <v>0</v>
      </c>
    </row>
    <row r="26" spans="1:23" s="213" customFormat="1" ht="20.100000000000001" customHeight="1">
      <c r="A26" s="284" t="s">
        <v>79</v>
      </c>
      <c r="B26" s="572">
        <f t="shared" si="0"/>
        <v>156</v>
      </c>
      <c r="C26" s="572">
        <v>103</v>
      </c>
      <c r="D26" s="578">
        <v>19</v>
      </c>
      <c r="E26" s="579">
        <v>77</v>
      </c>
      <c r="F26" s="579">
        <v>3</v>
      </c>
      <c r="G26" s="579">
        <v>1</v>
      </c>
      <c r="H26" s="579">
        <v>1</v>
      </c>
      <c r="I26" s="580">
        <v>2</v>
      </c>
      <c r="J26" s="580">
        <v>8</v>
      </c>
      <c r="K26" s="572">
        <v>35</v>
      </c>
      <c r="L26" s="580">
        <v>10</v>
      </c>
      <c r="M26" s="459">
        <v>0</v>
      </c>
      <c r="N26" s="580">
        <v>1</v>
      </c>
      <c r="O26" s="580">
        <v>24</v>
      </c>
      <c r="P26" s="581">
        <v>6</v>
      </c>
      <c r="Q26" s="581">
        <v>5</v>
      </c>
      <c r="R26" s="580">
        <v>1</v>
      </c>
      <c r="S26" s="422">
        <v>0</v>
      </c>
      <c r="T26" s="582">
        <v>4</v>
      </c>
      <c r="U26" s="459">
        <v>0</v>
      </c>
      <c r="V26" s="459">
        <v>0</v>
      </c>
      <c r="W26" s="582">
        <v>4</v>
      </c>
    </row>
    <row r="27" spans="1:23" s="213" customFormat="1" ht="20.100000000000001" customHeight="1">
      <c r="A27" s="284" t="s">
        <v>78</v>
      </c>
      <c r="B27" s="572">
        <f t="shared" si="0"/>
        <v>30</v>
      </c>
      <c r="C27" s="572">
        <v>19</v>
      </c>
      <c r="D27" s="578">
        <v>2</v>
      </c>
      <c r="E27" s="579">
        <v>16</v>
      </c>
      <c r="F27" s="459">
        <v>0</v>
      </c>
      <c r="G27" s="459">
        <v>0</v>
      </c>
      <c r="H27" s="459">
        <v>0</v>
      </c>
      <c r="I27" s="580">
        <v>1</v>
      </c>
      <c r="J27" s="580">
        <v>2</v>
      </c>
      <c r="K27" s="572">
        <v>7</v>
      </c>
      <c r="L27" s="580">
        <v>3</v>
      </c>
      <c r="M27" s="580">
        <v>1</v>
      </c>
      <c r="N27" s="580">
        <v>1</v>
      </c>
      <c r="O27" s="580">
        <v>2</v>
      </c>
      <c r="P27" s="581">
        <v>1</v>
      </c>
      <c r="Q27" s="581">
        <v>1</v>
      </c>
      <c r="R27" s="459">
        <v>0</v>
      </c>
      <c r="S27" s="459">
        <v>0</v>
      </c>
      <c r="T27" s="582">
        <v>1</v>
      </c>
      <c r="U27" s="459">
        <v>0</v>
      </c>
      <c r="V27" s="459">
        <v>0</v>
      </c>
      <c r="W27" s="582">
        <v>1</v>
      </c>
    </row>
    <row r="28" spans="1:23" s="213" customFormat="1" ht="20.100000000000001" customHeight="1">
      <c r="A28" s="284" t="s">
        <v>86</v>
      </c>
      <c r="B28" s="572">
        <f t="shared" si="0"/>
        <v>34</v>
      </c>
      <c r="C28" s="572">
        <v>24</v>
      </c>
      <c r="D28" s="578">
        <v>10</v>
      </c>
      <c r="E28" s="579">
        <v>13</v>
      </c>
      <c r="F28" s="459">
        <v>0</v>
      </c>
      <c r="G28" s="579">
        <v>1</v>
      </c>
      <c r="H28" s="459">
        <v>0</v>
      </c>
      <c r="I28" s="459">
        <v>0</v>
      </c>
      <c r="J28" s="580">
        <v>1</v>
      </c>
      <c r="K28" s="572">
        <v>8</v>
      </c>
      <c r="L28" s="580">
        <v>3</v>
      </c>
      <c r="M28" s="459">
        <v>0</v>
      </c>
      <c r="N28" s="580">
        <v>2</v>
      </c>
      <c r="O28" s="580">
        <v>3</v>
      </c>
      <c r="P28" s="581">
        <v>0</v>
      </c>
      <c r="Q28" s="459">
        <v>0</v>
      </c>
      <c r="R28" s="459">
        <v>0</v>
      </c>
      <c r="S28" s="459">
        <v>0</v>
      </c>
      <c r="T28" s="582">
        <v>1</v>
      </c>
      <c r="U28" s="459">
        <v>0</v>
      </c>
      <c r="V28" s="459">
        <v>0</v>
      </c>
      <c r="W28" s="582">
        <v>1</v>
      </c>
    </row>
    <row r="29" spans="1:23" s="213" customFormat="1" ht="20.100000000000001" customHeight="1">
      <c r="A29" s="284" t="s">
        <v>74</v>
      </c>
      <c r="B29" s="572">
        <f t="shared" si="0"/>
        <v>26</v>
      </c>
      <c r="C29" s="572">
        <v>10</v>
      </c>
      <c r="D29" s="578">
        <v>1</v>
      </c>
      <c r="E29" s="579">
        <v>9</v>
      </c>
      <c r="F29" s="459">
        <v>0</v>
      </c>
      <c r="G29" s="459">
        <v>0</v>
      </c>
      <c r="H29" s="459">
        <v>0</v>
      </c>
      <c r="I29" s="459">
        <v>0</v>
      </c>
      <c r="J29" s="580">
        <v>2</v>
      </c>
      <c r="K29" s="572">
        <v>13</v>
      </c>
      <c r="L29" s="580">
        <v>5</v>
      </c>
      <c r="M29" s="459">
        <v>0</v>
      </c>
      <c r="N29" s="459">
        <v>0</v>
      </c>
      <c r="O29" s="580">
        <v>8</v>
      </c>
      <c r="P29" s="581">
        <v>0</v>
      </c>
      <c r="Q29" s="459">
        <v>0</v>
      </c>
      <c r="R29" s="459">
        <v>0</v>
      </c>
      <c r="S29" s="422">
        <v>0</v>
      </c>
      <c r="T29" s="582">
        <v>1</v>
      </c>
      <c r="U29" s="459">
        <v>0</v>
      </c>
      <c r="V29" s="459">
        <v>0</v>
      </c>
      <c r="W29" s="582">
        <v>1</v>
      </c>
    </row>
    <row r="30" spans="1:23" ht="20.100000000000001" customHeight="1">
      <c r="A30" s="137"/>
      <c r="B30" s="26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ht="15.95" customHeight="1">
      <c r="A31" s="24" t="s">
        <v>235</v>
      </c>
      <c r="B31" s="99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15.95" customHeight="1">
      <c r="A32" s="24"/>
      <c r="B32" s="99"/>
      <c r="C32" s="99"/>
      <c r="D32" s="99"/>
      <c r="E32" s="99"/>
      <c r="F32" s="99"/>
      <c r="G32" s="99"/>
      <c r="H32" s="99"/>
      <c r="I32" s="66"/>
      <c r="J32" s="99"/>
      <c r="K32" s="24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>
      <c r="A33" s="99"/>
      <c r="B33" s="99"/>
      <c r="C33" s="99"/>
      <c r="D33" s="99"/>
      <c r="E33" s="99"/>
      <c r="F33" s="99"/>
      <c r="G33" s="99"/>
      <c r="H33" s="99"/>
      <c r="I33" s="66"/>
      <c r="J33" s="99"/>
      <c r="K33" s="24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2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6" spans="1:23">
      <c r="I36" s="2" t="s">
        <v>249</v>
      </c>
    </row>
  </sheetData>
  <mergeCells count="21">
    <mergeCell ref="K9:K11"/>
    <mergeCell ref="T5:W5"/>
    <mergeCell ref="T6:W6"/>
    <mergeCell ref="A9:A11"/>
    <mergeCell ref="B5:B7"/>
    <mergeCell ref="B9:B11"/>
    <mergeCell ref="C5:I5"/>
    <mergeCell ref="C7:C8"/>
    <mergeCell ref="C6:I6"/>
    <mergeCell ref="C9:C11"/>
    <mergeCell ref="F7:F8"/>
    <mergeCell ref="F10:F11"/>
    <mergeCell ref="A3:J3"/>
    <mergeCell ref="K3:W3"/>
    <mergeCell ref="J5:J8"/>
    <mergeCell ref="K5:O5"/>
    <mergeCell ref="K6:O6"/>
    <mergeCell ref="P5:S5"/>
    <mergeCell ref="P6:S6"/>
    <mergeCell ref="K7:K8"/>
    <mergeCell ref="A5:A7"/>
  </mergeCells>
  <phoneticPr fontId="28" type="noConversion"/>
  <pageMargins left="0.59041666984558105" right="0.59041666984558105" top="0.59041666984558105" bottom="0.59041666984558105" header="0" footer="0"/>
  <pageSetup paperSize="9" scale="56" orientation="portrait" blackAndWhite="1" r:id="rId1"/>
  <colBreaks count="1" manualBreakCount="1">
    <brk id="10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0">
    <tabColor rgb="FF333399"/>
  </sheetPr>
  <dimension ref="A1:H31"/>
  <sheetViews>
    <sheetView showGridLines="0" view="pageBreakPreview" zoomScale="90" zoomScaleNormal="100" zoomScaleSheetLayoutView="90" workbookViewId="0">
      <selection activeCell="A3" sqref="A3:H3"/>
    </sheetView>
  </sheetViews>
  <sheetFormatPr defaultColWidth="8.88671875" defaultRowHeight="13.5"/>
  <cols>
    <col min="1" max="5" width="10.77734375" style="2" customWidth="1"/>
    <col min="6" max="6" width="10.77734375" style="4" customWidth="1"/>
    <col min="7" max="7" width="10.77734375" style="2" customWidth="1"/>
    <col min="8" max="8" width="15.33203125" style="2" bestFit="1" customWidth="1"/>
    <col min="9" max="9" width="10.77734375" style="2" customWidth="1"/>
    <col min="10" max="16384" width="8.88671875" style="2"/>
  </cols>
  <sheetData>
    <row r="1" spans="1:8" ht="20.100000000000001" customHeight="1">
      <c r="A1" s="3" t="s">
        <v>209</v>
      </c>
      <c r="H1" s="167" t="s">
        <v>231</v>
      </c>
    </row>
    <row r="2" spans="1:8" ht="20.100000000000001" customHeight="1"/>
    <row r="3" spans="1:8" s="57" customFormat="1" ht="25.5">
      <c r="A3" s="642" t="s">
        <v>684</v>
      </c>
      <c r="B3" s="642"/>
      <c r="C3" s="642"/>
      <c r="D3" s="642"/>
      <c r="E3" s="642"/>
      <c r="F3" s="642"/>
      <c r="G3" s="642"/>
      <c r="H3" s="642"/>
    </row>
    <row r="4" spans="1:8" s="57" customFormat="1" ht="25.5">
      <c r="A4" s="664" t="s">
        <v>886</v>
      </c>
      <c r="B4" s="664"/>
      <c r="C4" s="664"/>
      <c r="D4" s="664"/>
      <c r="E4" s="664"/>
      <c r="F4" s="664"/>
      <c r="G4" s="664"/>
      <c r="H4" s="664"/>
    </row>
    <row r="5" spans="1:8" s="57" customFormat="1" ht="20.100000000000001" customHeight="1">
      <c r="A5" s="5"/>
      <c r="B5" s="5"/>
      <c r="C5" s="5"/>
      <c r="D5" s="5"/>
      <c r="E5" s="5"/>
      <c r="F5" s="5"/>
      <c r="G5" s="5"/>
      <c r="H5" s="5"/>
    </row>
    <row r="6" spans="1:8" s="24" customFormat="1" ht="20.100000000000001" customHeight="1">
      <c r="A6" s="58" t="s">
        <v>436</v>
      </c>
      <c r="B6" s="58"/>
      <c r="C6" s="58"/>
      <c r="D6" s="58"/>
      <c r="E6" s="58"/>
      <c r="F6" s="58"/>
      <c r="G6" s="58"/>
      <c r="H6" s="29" t="s">
        <v>924</v>
      </c>
    </row>
    <row r="7" spans="1:8" ht="20.100000000000001" customHeight="1">
      <c r="A7" s="640" t="s">
        <v>22</v>
      </c>
      <c r="B7" s="647" t="s">
        <v>480</v>
      </c>
      <c r="C7" s="643" t="s">
        <v>214</v>
      </c>
      <c r="D7" s="643" t="s">
        <v>322</v>
      </c>
      <c r="E7" s="651" t="s">
        <v>550</v>
      </c>
      <c r="F7" s="643" t="s">
        <v>469</v>
      </c>
      <c r="G7" s="647" t="s">
        <v>372</v>
      </c>
      <c r="H7" s="643" t="s">
        <v>420</v>
      </c>
    </row>
    <row r="8" spans="1:8" ht="20.100000000000001" customHeight="1">
      <c r="A8" s="641"/>
      <c r="B8" s="673"/>
      <c r="C8" s="652"/>
      <c r="D8" s="644"/>
      <c r="E8" s="652"/>
      <c r="F8" s="704"/>
      <c r="G8" s="673"/>
      <c r="H8" s="644"/>
    </row>
    <row r="9" spans="1:8" ht="20.100000000000001" customHeight="1">
      <c r="A9" s="641" t="s">
        <v>88</v>
      </c>
      <c r="B9" s="153" t="s">
        <v>309</v>
      </c>
      <c r="C9" s="61" t="s">
        <v>556</v>
      </c>
      <c r="D9" s="61" t="s">
        <v>679</v>
      </c>
      <c r="E9" s="652" t="s">
        <v>353</v>
      </c>
      <c r="F9" s="61" t="s">
        <v>320</v>
      </c>
      <c r="G9" s="673" t="s">
        <v>438</v>
      </c>
      <c r="H9" s="702" t="s">
        <v>946</v>
      </c>
    </row>
    <row r="10" spans="1:8" s="12" customFormat="1" ht="33" customHeight="1">
      <c r="A10" s="653"/>
      <c r="B10" s="14" t="s">
        <v>561</v>
      </c>
      <c r="C10" s="15" t="s">
        <v>824</v>
      </c>
      <c r="D10" s="15" t="s">
        <v>594</v>
      </c>
      <c r="E10" s="677"/>
      <c r="F10" s="15" t="s">
        <v>421</v>
      </c>
      <c r="G10" s="663"/>
      <c r="H10" s="703"/>
    </row>
    <row r="11" spans="1:8" ht="24" customHeight="1">
      <c r="A11" s="88"/>
      <c r="D11" s="12"/>
      <c r="E11" s="12"/>
      <c r="F11" s="11"/>
      <c r="G11" s="12"/>
      <c r="H11" s="12"/>
    </row>
    <row r="12" spans="1:8" s="212" customFormat="1" ht="20.100000000000001" customHeight="1">
      <c r="A12" s="210">
        <v>2017</v>
      </c>
      <c r="B12" s="49">
        <v>124</v>
      </c>
      <c r="C12" s="49">
        <v>26</v>
      </c>
      <c r="D12" s="49">
        <v>4</v>
      </c>
      <c r="E12" s="49">
        <v>20</v>
      </c>
      <c r="F12" s="49">
        <v>50</v>
      </c>
      <c r="G12" s="49">
        <v>13</v>
      </c>
      <c r="H12" s="49">
        <v>11</v>
      </c>
    </row>
    <row r="13" spans="1:8" s="212" customFormat="1" ht="20.100000000000001" customHeight="1">
      <c r="A13" s="210">
        <v>2018</v>
      </c>
      <c r="B13" s="49">
        <v>133</v>
      </c>
      <c r="C13" s="49">
        <v>26</v>
      </c>
      <c r="D13" s="49">
        <v>23</v>
      </c>
      <c r="E13" s="49">
        <v>18</v>
      </c>
      <c r="F13" s="49">
        <v>49</v>
      </c>
      <c r="G13" s="49">
        <v>12</v>
      </c>
      <c r="H13" s="49">
        <v>5</v>
      </c>
    </row>
    <row r="14" spans="1:8" s="211" customFormat="1" ht="20.100000000000001" customHeight="1">
      <c r="A14" s="210">
        <v>2019</v>
      </c>
      <c r="B14" s="49">
        <v>120</v>
      </c>
      <c r="C14" s="49">
        <v>25</v>
      </c>
      <c r="D14" s="49">
        <v>5</v>
      </c>
      <c r="E14" s="49">
        <v>19</v>
      </c>
      <c r="F14" s="49">
        <v>53</v>
      </c>
      <c r="G14" s="49">
        <v>12</v>
      </c>
      <c r="H14" s="49">
        <v>6</v>
      </c>
    </row>
    <row r="15" spans="1:8" s="211" customFormat="1" ht="20.100000000000001" customHeight="1">
      <c r="A15" s="210">
        <v>2020</v>
      </c>
      <c r="B15" s="49">
        <v>122</v>
      </c>
      <c r="C15" s="49">
        <v>25</v>
      </c>
      <c r="D15" s="49">
        <v>5</v>
      </c>
      <c r="E15" s="49">
        <v>19</v>
      </c>
      <c r="F15" s="49">
        <v>55</v>
      </c>
      <c r="G15" s="49">
        <v>11</v>
      </c>
      <c r="H15" s="49">
        <v>7</v>
      </c>
    </row>
    <row r="16" spans="1:8" s="211" customFormat="1" ht="20.100000000000001" customHeight="1">
      <c r="A16" s="285">
        <v>2021</v>
      </c>
      <c r="B16" s="428">
        <v>122</v>
      </c>
      <c r="C16" s="428">
        <v>23</v>
      </c>
      <c r="D16" s="428">
        <v>5</v>
      </c>
      <c r="E16" s="428">
        <v>18</v>
      </c>
      <c r="F16" s="428">
        <v>55</v>
      </c>
      <c r="G16" s="428">
        <v>12</v>
      </c>
      <c r="H16" s="428">
        <v>9</v>
      </c>
    </row>
    <row r="17" spans="1:8" s="213" customFormat="1" ht="20.100000000000001" customHeight="1">
      <c r="A17" s="214"/>
      <c r="B17" s="427"/>
      <c r="C17" s="427"/>
      <c r="D17" s="427"/>
      <c r="E17" s="427"/>
      <c r="F17" s="427"/>
      <c r="G17" s="427"/>
      <c r="H17" s="427"/>
    </row>
    <row r="18" spans="1:8" s="215" customFormat="1" ht="20.100000000000001" customHeight="1">
      <c r="A18" s="284" t="s">
        <v>76</v>
      </c>
      <c r="B18" s="583">
        <f>SUM(C18:H18)</f>
        <v>53</v>
      </c>
      <c r="C18" s="583">
        <v>6</v>
      </c>
      <c r="D18" s="583">
        <v>3</v>
      </c>
      <c r="E18" s="600">
        <v>7</v>
      </c>
      <c r="F18" s="600">
        <v>23</v>
      </c>
      <c r="G18" s="601">
        <v>8</v>
      </c>
      <c r="H18" s="601">
        <v>6</v>
      </c>
    </row>
    <row r="19" spans="1:8" s="215" customFormat="1" ht="20.100000000000001" customHeight="1">
      <c r="A19" s="284" t="s">
        <v>87</v>
      </c>
      <c r="B19" s="583">
        <f t="shared" ref="B19:B28" si="0">SUM(C19:H19)</f>
        <v>6</v>
      </c>
      <c r="C19" s="583">
        <v>3</v>
      </c>
      <c r="D19" s="602">
        <v>0</v>
      </c>
      <c r="E19" s="600">
        <v>1</v>
      </c>
      <c r="F19" s="600">
        <v>1</v>
      </c>
      <c r="G19" s="601">
        <v>1</v>
      </c>
      <c r="H19" s="601">
        <v>0</v>
      </c>
    </row>
    <row r="20" spans="1:8" s="215" customFormat="1" ht="20.100000000000001" customHeight="1">
      <c r="A20" s="284" t="s">
        <v>75</v>
      </c>
      <c r="B20" s="583">
        <f t="shared" si="0"/>
        <v>1</v>
      </c>
      <c r="C20" s="602">
        <v>0</v>
      </c>
      <c r="D20" s="602">
        <v>0</v>
      </c>
      <c r="E20" s="600">
        <v>0</v>
      </c>
      <c r="F20" s="600">
        <v>1</v>
      </c>
      <c r="G20" s="601">
        <v>0</v>
      </c>
      <c r="H20" s="601">
        <v>0</v>
      </c>
    </row>
    <row r="21" spans="1:8" s="215" customFormat="1" ht="20.100000000000001" customHeight="1">
      <c r="A21" s="284" t="s">
        <v>77</v>
      </c>
      <c r="B21" s="583">
        <f t="shared" si="0"/>
        <v>16</v>
      </c>
      <c r="C21" s="583">
        <v>2</v>
      </c>
      <c r="D21" s="583">
        <v>1</v>
      </c>
      <c r="E21" s="600">
        <v>2</v>
      </c>
      <c r="F21" s="600">
        <v>9</v>
      </c>
      <c r="G21" s="601">
        <v>1</v>
      </c>
      <c r="H21" s="601">
        <v>1</v>
      </c>
    </row>
    <row r="22" spans="1:8" s="215" customFormat="1" ht="20.100000000000001" customHeight="1">
      <c r="A22" s="284" t="s">
        <v>15</v>
      </c>
      <c r="B22" s="583">
        <f t="shared" si="0"/>
        <v>0</v>
      </c>
      <c r="C22" s="583">
        <v>0</v>
      </c>
      <c r="D22" s="602">
        <v>0</v>
      </c>
      <c r="E22" s="600">
        <v>0</v>
      </c>
      <c r="F22" s="600">
        <v>0</v>
      </c>
      <c r="G22" s="601">
        <v>0</v>
      </c>
      <c r="H22" s="601">
        <v>0</v>
      </c>
    </row>
    <row r="23" spans="1:8" s="215" customFormat="1" ht="20.100000000000001" customHeight="1">
      <c r="A23" s="284" t="s">
        <v>84</v>
      </c>
      <c r="B23" s="583">
        <f t="shared" si="0"/>
        <v>6</v>
      </c>
      <c r="C23" s="583">
        <v>3</v>
      </c>
      <c r="D23" s="602">
        <v>0</v>
      </c>
      <c r="E23" s="600">
        <v>1</v>
      </c>
      <c r="F23" s="600">
        <v>1</v>
      </c>
      <c r="G23" s="601">
        <v>0</v>
      </c>
      <c r="H23" s="601">
        <v>1</v>
      </c>
    </row>
    <row r="24" spans="1:8" s="215" customFormat="1" ht="20.100000000000001" customHeight="1">
      <c r="A24" s="284" t="s">
        <v>85</v>
      </c>
      <c r="B24" s="583">
        <f t="shared" si="0"/>
        <v>2</v>
      </c>
      <c r="C24" s="583">
        <v>1</v>
      </c>
      <c r="D24" s="602">
        <v>0</v>
      </c>
      <c r="E24" s="600">
        <v>1</v>
      </c>
      <c r="F24" s="600">
        <v>0</v>
      </c>
      <c r="G24" s="601">
        <v>0</v>
      </c>
      <c r="H24" s="601">
        <v>0</v>
      </c>
    </row>
    <row r="25" spans="1:8" s="215" customFormat="1" ht="20.100000000000001" customHeight="1">
      <c r="A25" s="284" t="s">
        <v>79</v>
      </c>
      <c r="B25" s="583">
        <f t="shared" si="0"/>
        <v>25</v>
      </c>
      <c r="C25" s="583">
        <v>1</v>
      </c>
      <c r="D25" s="583">
        <v>1</v>
      </c>
      <c r="E25" s="600">
        <v>3</v>
      </c>
      <c r="F25" s="600">
        <v>17</v>
      </c>
      <c r="G25" s="601">
        <v>2</v>
      </c>
      <c r="H25" s="601">
        <v>1</v>
      </c>
    </row>
    <row r="26" spans="1:8" s="215" customFormat="1" ht="20.100000000000001" customHeight="1">
      <c r="A26" s="284" t="s">
        <v>78</v>
      </c>
      <c r="B26" s="583">
        <f t="shared" si="0"/>
        <v>3</v>
      </c>
      <c r="C26" s="602">
        <v>0</v>
      </c>
      <c r="D26" s="602">
        <v>0</v>
      </c>
      <c r="E26" s="600">
        <v>1</v>
      </c>
      <c r="F26" s="600">
        <v>2</v>
      </c>
      <c r="G26" s="601">
        <v>0</v>
      </c>
      <c r="H26" s="601">
        <v>0</v>
      </c>
    </row>
    <row r="27" spans="1:8" s="215" customFormat="1" ht="20.100000000000001" customHeight="1">
      <c r="A27" s="284" t="s">
        <v>86</v>
      </c>
      <c r="B27" s="583">
        <f t="shared" si="0"/>
        <v>2</v>
      </c>
      <c r="C27" s="583">
        <v>0</v>
      </c>
      <c r="D27" s="602">
        <v>0</v>
      </c>
      <c r="E27" s="600">
        <v>1</v>
      </c>
      <c r="F27" s="600">
        <v>1</v>
      </c>
      <c r="G27" s="601">
        <v>0</v>
      </c>
      <c r="H27" s="601">
        <v>0</v>
      </c>
    </row>
    <row r="28" spans="1:8" s="215" customFormat="1" ht="20.100000000000001" customHeight="1">
      <c r="A28" s="284" t="s">
        <v>74</v>
      </c>
      <c r="B28" s="583">
        <f t="shared" si="0"/>
        <v>8</v>
      </c>
      <c r="C28" s="583">
        <v>7</v>
      </c>
      <c r="D28" s="602">
        <v>0</v>
      </c>
      <c r="E28" s="600">
        <v>1</v>
      </c>
      <c r="F28" s="600">
        <v>0</v>
      </c>
      <c r="G28" s="601">
        <v>0</v>
      </c>
      <c r="H28" s="601">
        <v>0</v>
      </c>
    </row>
    <row r="29" spans="1:8" ht="20.100000000000001" customHeight="1">
      <c r="A29" s="145"/>
      <c r="B29" s="216"/>
      <c r="C29" s="216"/>
      <c r="D29" s="216"/>
      <c r="E29" s="217"/>
      <c r="F29" s="217"/>
      <c r="G29" s="216"/>
      <c r="H29" s="70"/>
    </row>
    <row r="30" spans="1:8" ht="20.100000000000001" customHeight="1">
      <c r="A30" s="24" t="s">
        <v>235</v>
      </c>
      <c r="B30" s="66"/>
      <c r="C30" s="66"/>
      <c r="D30" s="66"/>
      <c r="E30" s="66"/>
      <c r="F30" s="66"/>
      <c r="G30" s="66"/>
      <c r="H30" s="66"/>
    </row>
    <row r="31" spans="1:8" ht="20.100000000000001" customHeight="1">
      <c r="A31" s="24" t="s">
        <v>649</v>
      </c>
      <c r="B31" s="99"/>
      <c r="C31" s="66"/>
      <c r="D31" s="66"/>
      <c r="E31" s="66"/>
      <c r="F31" s="66"/>
      <c r="G31" s="66"/>
      <c r="H31" s="66"/>
    </row>
  </sheetData>
  <mergeCells count="14">
    <mergeCell ref="H7:H8"/>
    <mergeCell ref="H9:H10"/>
    <mergeCell ref="A4:H4"/>
    <mergeCell ref="A3:H3"/>
    <mergeCell ref="A7:A8"/>
    <mergeCell ref="A9:A10"/>
    <mergeCell ref="B7:B8"/>
    <mergeCell ref="C7:C8"/>
    <mergeCell ref="D7:D8"/>
    <mergeCell ref="E7:E8"/>
    <mergeCell ref="E9:E10"/>
    <mergeCell ref="G7:G8"/>
    <mergeCell ref="F7:F8"/>
    <mergeCell ref="G9:G10"/>
  </mergeCells>
  <phoneticPr fontId="28" type="noConversion"/>
  <pageMargins left="0.59041666984558105" right="0.59041666984558105" top="0.59041666984558105" bottom="0.59041666984558105" header="0" footer="0"/>
  <pageSetup paperSize="9" scale="8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1">
    <tabColor rgb="FF333399"/>
  </sheetPr>
  <dimension ref="A1:L31"/>
  <sheetViews>
    <sheetView showGridLines="0" view="pageBreakPreview" zoomScale="80" zoomScaleNormal="100" zoomScaleSheetLayoutView="80" workbookViewId="0">
      <selection activeCell="A3" sqref="A3:E3"/>
    </sheetView>
  </sheetViews>
  <sheetFormatPr defaultColWidth="8.88671875" defaultRowHeight="13.5"/>
  <cols>
    <col min="1" max="1" width="10.77734375" style="2" customWidth="1"/>
    <col min="2" max="2" width="19.109375" style="2" bestFit="1" customWidth="1"/>
    <col min="3" max="4" width="10.77734375" style="2" customWidth="1"/>
    <col min="5" max="5" width="17.77734375" style="2" bestFit="1" customWidth="1"/>
    <col min="6" max="6" width="10.77734375" style="4" customWidth="1"/>
    <col min="7" max="13" width="10.77734375" style="2" customWidth="1"/>
    <col min="14" max="16384" width="8.88671875" style="2"/>
  </cols>
  <sheetData>
    <row r="1" spans="1:12" ht="20.100000000000001" customHeight="1">
      <c r="A1" s="3" t="s">
        <v>209</v>
      </c>
      <c r="L1" s="167" t="s">
        <v>231</v>
      </c>
    </row>
    <row r="2" spans="1:12" ht="20.100000000000001" customHeight="1"/>
    <row r="3" spans="1:12" ht="25.5">
      <c r="A3" s="642" t="s">
        <v>237</v>
      </c>
      <c r="B3" s="642"/>
      <c r="C3" s="642"/>
      <c r="D3" s="642"/>
      <c r="E3" s="642"/>
      <c r="F3" s="664" t="s">
        <v>43</v>
      </c>
      <c r="G3" s="664"/>
      <c r="H3" s="664"/>
      <c r="I3" s="664"/>
      <c r="J3" s="664"/>
      <c r="K3" s="664"/>
      <c r="L3" s="664"/>
    </row>
    <row r="4" spans="1:12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100000000000001" customHeight="1">
      <c r="A5" s="58" t="s">
        <v>447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10" t="s">
        <v>183</v>
      </c>
    </row>
    <row r="6" spans="1:12" s="148" customFormat="1" ht="20.100000000000001" customHeight="1">
      <c r="A6" s="705" t="s">
        <v>327</v>
      </c>
      <c r="B6" s="78" t="s">
        <v>149</v>
      </c>
      <c r="C6" s="110" t="s">
        <v>510</v>
      </c>
      <c r="D6" s="689" t="s">
        <v>404</v>
      </c>
      <c r="E6" s="110" t="s">
        <v>164</v>
      </c>
      <c r="F6" s="689" t="s">
        <v>356</v>
      </c>
      <c r="G6" s="708" t="s">
        <v>360</v>
      </c>
      <c r="H6" s="689" t="s">
        <v>560</v>
      </c>
      <c r="I6" s="110" t="s">
        <v>777</v>
      </c>
      <c r="J6" s="689" t="s">
        <v>378</v>
      </c>
      <c r="K6" s="110" t="s">
        <v>742</v>
      </c>
      <c r="L6" s="689" t="s">
        <v>489</v>
      </c>
    </row>
    <row r="7" spans="1:12" s="148" customFormat="1" ht="20.100000000000001" customHeight="1">
      <c r="A7" s="706"/>
      <c r="B7" s="78" t="s">
        <v>672</v>
      </c>
      <c r="C7" s="110" t="s">
        <v>601</v>
      </c>
      <c r="D7" s="660"/>
      <c r="E7" s="110" t="s">
        <v>624</v>
      </c>
      <c r="F7" s="660"/>
      <c r="G7" s="697"/>
      <c r="H7" s="660"/>
      <c r="I7" s="110" t="s">
        <v>644</v>
      </c>
      <c r="J7" s="660"/>
      <c r="K7" s="110" t="s">
        <v>761</v>
      </c>
      <c r="L7" s="660"/>
    </row>
    <row r="8" spans="1:12" s="148" customFormat="1" ht="20.100000000000001" customHeight="1">
      <c r="A8" s="706" t="s">
        <v>572</v>
      </c>
      <c r="B8" s="78" t="s">
        <v>917</v>
      </c>
      <c r="C8" s="110" t="s">
        <v>640</v>
      </c>
      <c r="D8" s="660" t="s">
        <v>344</v>
      </c>
      <c r="E8" s="110" t="s">
        <v>161</v>
      </c>
      <c r="F8" s="112" t="s">
        <v>852</v>
      </c>
      <c r="G8" s="78" t="s">
        <v>397</v>
      </c>
      <c r="H8" s="660" t="s">
        <v>96</v>
      </c>
      <c r="I8" s="110" t="s">
        <v>613</v>
      </c>
      <c r="J8" s="660" t="s">
        <v>637</v>
      </c>
      <c r="K8" s="110" t="s">
        <v>854</v>
      </c>
      <c r="L8" s="660" t="s">
        <v>563</v>
      </c>
    </row>
    <row r="9" spans="1:12" s="148" customFormat="1" ht="20.100000000000001" customHeight="1">
      <c r="A9" s="707"/>
      <c r="B9" s="92" t="s">
        <v>332</v>
      </c>
      <c r="C9" s="82" t="s">
        <v>595</v>
      </c>
      <c r="D9" s="661"/>
      <c r="E9" s="82" t="s">
        <v>546</v>
      </c>
      <c r="F9" s="36" t="s">
        <v>177</v>
      </c>
      <c r="G9" s="92" t="s">
        <v>555</v>
      </c>
      <c r="H9" s="661"/>
      <c r="I9" s="82" t="s">
        <v>173</v>
      </c>
      <c r="J9" s="661"/>
      <c r="K9" s="82" t="s">
        <v>555</v>
      </c>
      <c r="L9" s="661"/>
    </row>
    <row r="10" spans="1:12" s="4" customFormat="1" ht="20.100000000000001" customHeight="1">
      <c r="A10" s="288"/>
      <c r="B10" s="85"/>
      <c r="C10" s="85"/>
      <c r="D10" s="85"/>
      <c r="E10" s="85"/>
      <c r="F10" s="85"/>
      <c r="G10" s="85"/>
      <c r="H10" s="65"/>
      <c r="I10" s="85"/>
      <c r="J10" s="85"/>
      <c r="K10" s="85"/>
      <c r="L10" s="290"/>
    </row>
    <row r="11" spans="1:12" s="21" customFormat="1" ht="20.100000000000001" customHeight="1">
      <c r="A11" s="176">
        <v>2017</v>
      </c>
      <c r="B11" s="46">
        <v>755</v>
      </c>
      <c r="C11" s="46">
        <v>22</v>
      </c>
      <c r="D11" s="46">
        <v>445</v>
      </c>
      <c r="E11" s="46">
        <v>264</v>
      </c>
      <c r="F11" s="46">
        <v>594</v>
      </c>
      <c r="G11" s="46">
        <v>0</v>
      </c>
      <c r="H11" s="46">
        <v>1036</v>
      </c>
      <c r="I11" s="46">
        <v>88</v>
      </c>
      <c r="J11" s="46">
        <v>13318</v>
      </c>
      <c r="K11" s="46">
        <v>252</v>
      </c>
      <c r="L11" s="277">
        <v>0</v>
      </c>
    </row>
    <row r="12" spans="1:12" s="21" customFormat="1" ht="20.100000000000001" customHeight="1">
      <c r="A12" s="176">
        <v>2018</v>
      </c>
      <c r="B12" s="46">
        <v>344</v>
      </c>
      <c r="C12" s="46">
        <v>0</v>
      </c>
      <c r="D12" s="46">
        <v>226</v>
      </c>
      <c r="E12" s="46">
        <v>139</v>
      </c>
      <c r="F12" s="46">
        <v>299</v>
      </c>
      <c r="G12" s="46">
        <v>0</v>
      </c>
      <c r="H12" s="46">
        <v>577</v>
      </c>
      <c r="I12" s="46">
        <v>40</v>
      </c>
      <c r="J12" s="46">
        <v>11173</v>
      </c>
      <c r="K12" s="46">
        <v>135</v>
      </c>
      <c r="L12" s="277">
        <v>733</v>
      </c>
    </row>
    <row r="13" spans="1:12" s="20" customFormat="1" ht="20.100000000000001" customHeight="1">
      <c r="A13" s="176">
        <v>2019</v>
      </c>
      <c r="B13" s="46">
        <v>360</v>
      </c>
      <c r="C13" s="46">
        <v>0</v>
      </c>
      <c r="D13" s="46">
        <v>160</v>
      </c>
      <c r="E13" s="46">
        <v>135</v>
      </c>
      <c r="F13" s="46">
        <v>305</v>
      </c>
      <c r="G13" s="46">
        <v>0</v>
      </c>
      <c r="H13" s="46">
        <v>567</v>
      </c>
      <c r="I13" s="46">
        <v>28</v>
      </c>
      <c r="J13" s="46">
        <v>10511</v>
      </c>
      <c r="K13" s="46">
        <v>308</v>
      </c>
      <c r="L13" s="277">
        <v>5003</v>
      </c>
    </row>
    <row r="14" spans="1:12" s="20" customFormat="1" ht="20.100000000000001" customHeight="1">
      <c r="A14" s="176">
        <v>2020</v>
      </c>
      <c r="B14" s="46">
        <v>308</v>
      </c>
      <c r="C14" s="46">
        <v>0</v>
      </c>
      <c r="D14" s="46">
        <v>167</v>
      </c>
      <c r="E14" s="46">
        <v>102</v>
      </c>
      <c r="F14" s="46">
        <v>240</v>
      </c>
      <c r="G14" s="46">
        <v>253</v>
      </c>
      <c r="H14" s="46">
        <v>491</v>
      </c>
      <c r="I14" s="46">
        <v>0</v>
      </c>
      <c r="J14" s="46">
        <v>12728</v>
      </c>
      <c r="K14" s="46">
        <v>376</v>
      </c>
      <c r="L14" s="277">
        <v>2049</v>
      </c>
    </row>
    <row r="15" spans="1:12" s="164" customFormat="1" ht="20.100000000000001" customHeight="1">
      <c r="A15" s="250">
        <v>2021</v>
      </c>
      <c r="B15" s="430">
        <v>393</v>
      </c>
      <c r="C15" s="430">
        <v>51</v>
      </c>
      <c r="D15" s="430">
        <v>6</v>
      </c>
      <c r="E15" s="430">
        <v>238</v>
      </c>
      <c r="F15" s="430">
        <v>324</v>
      </c>
      <c r="G15" s="430">
        <v>0</v>
      </c>
      <c r="H15" s="430">
        <v>706</v>
      </c>
      <c r="I15" s="430">
        <v>13</v>
      </c>
      <c r="J15" s="430">
        <v>11559</v>
      </c>
      <c r="K15" s="430">
        <v>41</v>
      </c>
      <c r="L15" s="596">
        <v>1184</v>
      </c>
    </row>
    <row r="16" spans="1:12" s="164" customFormat="1" ht="20.100000000000001" customHeight="1">
      <c r="A16" s="252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07"/>
    </row>
    <row r="17" spans="1:12" ht="20.100000000000001" customHeight="1">
      <c r="A17" s="292" t="s">
        <v>76</v>
      </c>
      <c r="B17" s="429">
        <v>287</v>
      </c>
      <c r="C17" s="429">
        <v>27</v>
      </c>
      <c r="D17" s="429">
        <v>2</v>
      </c>
      <c r="E17" s="429">
        <v>132</v>
      </c>
      <c r="F17" s="429">
        <v>198</v>
      </c>
      <c r="G17" s="429">
        <v>0</v>
      </c>
      <c r="H17" s="429">
        <v>425</v>
      </c>
      <c r="I17" s="429">
        <v>5</v>
      </c>
      <c r="J17" s="429">
        <v>3210</v>
      </c>
      <c r="K17" s="429">
        <v>8</v>
      </c>
      <c r="L17" s="407">
        <v>562</v>
      </c>
    </row>
    <row r="18" spans="1:12" ht="20.100000000000001" customHeight="1">
      <c r="A18" s="246" t="s">
        <v>87</v>
      </c>
      <c r="B18" s="429">
        <v>32</v>
      </c>
      <c r="C18" s="429">
        <v>22</v>
      </c>
      <c r="D18" s="429">
        <v>3</v>
      </c>
      <c r="E18" s="429">
        <v>82</v>
      </c>
      <c r="F18" s="429">
        <v>76</v>
      </c>
      <c r="G18" s="429">
        <v>0</v>
      </c>
      <c r="H18" s="429">
        <v>198</v>
      </c>
      <c r="I18" s="429">
        <v>8</v>
      </c>
      <c r="J18" s="431">
        <v>895</v>
      </c>
      <c r="K18" s="431">
        <v>6</v>
      </c>
      <c r="L18" s="407">
        <v>321</v>
      </c>
    </row>
    <row r="19" spans="1:12" ht="20.100000000000001" customHeight="1">
      <c r="A19" s="246" t="s">
        <v>75</v>
      </c>
      <c r="B19" s="431">
        <v>18</v>
      </c>
      <c r="C19" s="429">
        <v>0</v>
      </c>
      <c r="D19" s="431">
        <v>0</v>
      </c>
      <c r="E19" s="431">
        <v>0</v>
      </c>
      <c r="F19" s="431">
        <v>0</v>
      </c>
      <c r="G19" s="429">
        <v>0</v>
      </c>
      <c r="H19" s="431">
        <v>0</v>
      </c>
      <c r="I19" s="431">
        <v>0</v>
      </c>
      <c r="J19" s="431">
        <v>665</v>
      </c>
      <c r="K19" s="431">
        <v>4</v>
      </c>
      <c r="L19" s="604">
        <v>15</v>
      </c>
    </row>
    <row r="20" spans="1:12" ht="20.100000000000001" customHeight="1">
      <c r="A20" s="246" t="s">
        <v>77</v>
      </c>
      <c r="B20" s="431">
        <v>0</v>
      </c>
      <c r="C20" s="429">
        <v>0</v>
      </c>
      <c r="D20" s="431">
        <v>0</v>
      </c>
      <c r="E20" s="431">
        <v>4</v>
      </c>
      <c r="F20" s="431">
        <v>13</v>
      </c>
      <c r="G20" s="429">
        <v>0</v>
      </c>
      <c r="H20" s="431">
        <v>0</v>
      </c>
      <c r="I20" s="431">
        <v>0</v>
      </c>
      <c r="J20" s="431">
        <v>1492</v>
      </c>
      <c r="K20" s="431">
        <v>1</v>
      </c>
      <c r="L20" s="604">
        <v>78</v>
      </c>
    </row>
    <row r="21" spans="1:12" ht="20.100000000000001" customHeight="1">
      <c r="A21" s="246" t="s">
        <v>15</v>
      </c>
      <c r="B21" s="431">
        <v>0</v>
      </c>
      <c r="C21" s="429">
        <v>0</v>
      </c>
      <c r="D21" s="431">
        <v>0</v>
      </c>
      <c r="E21" s="431">
        <v>7</v>
      </c>
      <c r="F21" s="431">
        <v>0</v>
      </c>
      <c r="G21" s="429">
        <v>0</v>
      </c>
      <c r="H21" s="431">
        <v>17</v>
      </c>
      <c r="I21" s="431">
        <v>0</v>
      </c>
      <c r="J21" s="431">
        <v>484</v>
      </c>
      <c r="K21" s="431">
        <v>2</v>
      </c>
      <c r="L21" s="604">
        <v>13</v>
      </c>
    </row>
    <row r="22" spans="1:12" ht="20.100000000000001" customHeight="1">
      <c r="A22" s="246" t="s">
        <v>84</v>
      </c>
      <c r="B22" s="431">
        <v>6</v>
      </c>
      <c r="C22" s="429">
        <v>1</v>
      </c>
      <c r="D22" s="431">
        <v>0</v>
      </c>
      <c r="E22" s="431">
        <v>0</v>
      </c>
      <c r="F22" s="431">
        <v>4</v>
      </c>
      <c r="G22" s="429">
        <v>0</v>
      </c>
      <c r="H22" s="431">
        <v>0</v>
      </c>
      <c r="I22" s="431">
        <v>0</v>
      </c>
      <c r="J22" s="431">
        <v>712</v>
      </c>
      <c r="K22" s="431">
        <v>8</v>
      </c>
      <c r="L22" s="604">
        <v>18</v>
      </c>
    </row>
    <row r="23" spans="1:12" ht="20.100000000000001" customHeight="1">
      <c r="A23" s="246" t="s">
        <v>85</v>
      </c>
      <c r="B23" s="431">
        <v>0</v>
      </c>
      <c r="C23" s="429">
        <v>0</v>
      </c>
      <c r="D23" s="431">
        <v>0</v>
      </c>
      <c r="E23" s="431">
        <v>0</v>
      </c>
      <c r="F23" s="431">
        <v>0</v>
      </c>
      <c r="G23" s="429">
        <v>0</v>
      </c>
      <c r="H23" s="431">
        <v>8</v>
      </c>
      <c r="I23" s="431">
        <v>0</v>
      </c>
      <c r="J23" s="431">
        <v>451</v>
      </c>
      <c r="K23" s="431">
        <v>4</v>
      </c>
      <c r="L23" s="604">
        <v>7</v>
      </c>
    </row>
    <row r="24" spans="1:12" ht="20.100000000000001" customHeight="1">
      <c r="A24" s="246" t="s">
        <v>79</v>
      </c>
      <c r="B24" s="431">
        <v>32</v>
      </c>
      <c r="C24" s="429">
        <v>1</v>
      </c>
      <c r="D24" s="431">
        <v>0</v>
      </c>
      <c r="E24" s="431">
        <v>10</v>
      </c>
      <c r="F24" s="431">
        <v>27</v>
      </c>
      <c r="G24" s="429">
        <v>0</v>
      </c>
      <c r="H24" s="431">
        <v>0</v>
      </c>
      <c r="I24" s="431">
        <v>0</v>
      </c>
      <c r="J24" s="431">
        <v>1815</v>
      </c>
      <c r="K24" s="431">
        <v>1</v>
      </c>
      <c r="L24" s="604">
        <v>9</v>
      </c>
    </row>
    <row r="25" spans="1:12" ht="20.100000000000001" customHeight="1">
      <c r="A25" s="246" t="s">
        <v>78</v>
      </c>
      <c r="B25" s="431">
        <v>18</v>
      </c>
      <c r="C25" s="429">
        <v>0</v>
      </c>
      <c r="D25" s="431">
        <v>1</v>
      </c>
      <c r="E25" s="431">
        <v>3</v>
      </c>
      <c r="F25" s="431">
        <v>6</v>
      </c>
      <c r="G25" s="429">
        <v>0</v>
      </c>
      <c r="H25" s="431">
        <v>36</v>
      </c>
      <c r="I25" s="431">
        <v>0</v>
      </c>
      <c r="J25" s="431">
        <v>783</v>
      </c>
      <c r="K25" s="431">
        <v>5</v>
      </c>
      <c r="L25" s="604">
        <v>11</v>
      </c>
    </row>
    <row r="26" spans="1:12" ht="20.100000000000001" customHeight="1">
      <c r="A26" s="246" t="s">
        <v>86</v>
      </c>
      <c r="B26" s="431">
        <v>0</v>
      </c>
      <c r="C26" s="429">
        <v>0</v>
      </c>
      <c r="D26" s="431">
        <v>0</v>
      </c>
      <c r="E26" s="431">
        <v>0</v>
      </c>
      <c r="F26" s="431">
        <v>0</v>
      </c>
      <c r="G26" s="429">
        <v>0</v>
      </c>
      <c r="H26" s="431">
        <v>22</v>
      </c>
      <c r="I26" s="431">
        <v>0</v>
      </c>
      <c r="J26" s="431">
        <v>650</v>
      </c>
      <c r="K26" s="431">
        <v>2</v>
      </c>
      <c r="L26" s="604">
        <v>103</v>
      </c>
    </row>
    <row r="27" spans="1:12" ht="20.100000000000001" customHeight="1">
      <c r="A27" s="246" t="s">
        <v>74</v>
      </c>
      <c r="B27" s="431">
        <v>0</v>
      </c>
      <c r="C27" s="429">
        <v>0</v>
      </c>
      <c r="D27" s="431">
        <v>0</v>
      </c>
      <c r="E27" s="431">
        <v>0</v>
      </c>
      <c r="F27" s="431">
        <v>0</v>
      </c>
      <c r="G27" s="429">
        <v>0</v>
      </c>
      <c r="H27" s="431">
        <v>0</v>
      </c>
      <c r="I27" s="431">
        <v>0</v>
      </c>
      <c r="J27" s="431">
        <v>402</v>
      </c>
      <c r="K27" s="431">
        <v>0</v>
      </c>
      <c r="L27" s="604">
        <v>47</v>
      </c>
    </row>
    <row r="28" spans="1:12" ht="20.100000000000001" customHeight="1">
      <c r="A28" s="289"/>
      <c r="B28" s="603"/>
      <c r="C28" s="208"/>
      <c r="D28" s="208"/>
      <c r="E28" s="208"/>
      <c r="F28" s="208"/>
      <c r="G28" s="208"/>
      <c r="H28" s="208"/>
      <c r="I28" s="208"/>
      <c r="J28" s="208"/>
      <c r="K28" s="208"/>
      <c r="L28" s="291"/>
    </row>
    <row r="29" spans="1:12" s="24" customFormat="1" ht="16.5" customHeight="1">
      <c r="A29" s="503" t="s">
        <v>287</v>
      </c>
      <c r="B29" s="206"/>
      <c r="C29" s="206"/>
      <c r="F29" s="55"/>
      <c r="L29" s="100"/>
    </row>
    <row r="30" spans="1:12" ht="16.5" customHeight="1">
      <c r="A30" s="509" t="s">
        <v>809</v>
      </c>
      <c r="B30" s="99"/>
      <c r="C30" s="99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6.5" customHeight="1">
      <c r="A31" s="509" t="s">
        <v>44</v>
      </c>
    </row>
  </sheetData>
  <mergeCells count="14">
    <mergeCell ref="A3:E3"/>
    <mergeCell ref="A6:A7"/>
    <mergeCell ref="A8:A9"/>
    <mergeCell ref="H8:H9"/>
    <mergeCell ref="J8:J9"/>
    <mergeCell ref="F3:L3"/>
    <mergeCell ref="L8:L9"/>
    <mergeCell ref="D6:D7"/>
    <mergeCell ref="D8:D9"/>
    <mergeCell ref="L6:L7"/>
    <mergeCell ref="J6:J7"/>
    <mergeCell ref="H6:H7"/>
    <mergeCell ref="F6:F7"/>
    <mergeCell ref="G6:G7"/>
  </mergeCells>
  <phoneticPr fontId="28" type="noConversion"/>
  <pageMargins left="0.59041666984558105" right="0.59041666984558105" top="0.59041666984558105" bottom="0.59041666984558105" header="0" footer="0"/>
  <pageSetup paperSize="9" scale="54" fitToWidth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32</vt:i4>
      </vt:variant>
      <vt:variant>
        <vt:lpstr>이름 지정된 범위</vt:lpstr>
      </vt:variant>
      <vt:variant>
        <vt:i4>21</vt:i4>
      </vt:variant>
    </vt:vector>
  </HeadingPairs>
  <TitlesOfParts>
    <vt:vector size="53" baseType="lpstr">
      <vt:lpstr>목차</vt:lpstr>
      <vt:lpstr>1. 의료기관</vt:lpstr>
      <vt:lpstr>2. 의료기관종사의료인력</vt:lpstr>
      <vt:lpstr>3. 보건소 인력</vt:lpstr>
      <vt:lpstr>4. 보건지소 및 보건진료소 인력</vt:lpstr>
      <vt:lpstr>5. 의약품등 제조업소 및 판매업소</vt:lpstr>
      <vt:lpstr>6. 식품위생관계업소</vt:lpstr>
      <vt:lpstr>7. 공중위생영업소</vt:lpstr>
      <vt:lpstr>8. 예방접종</vt:lpstr>
      <vt:lpstr>9. 법정감염병발생및사망</vt:lpstr>
      <vt:lpstr>10. 결핵환자현황</vt:lpstr>
      <vt:lpstr>11. 보건소구강보건사업실적</vt:lpstr>
      <vt:lpstr>12. 모자보건사업실적</vt:lpstr>
      <vt:lpstr>------</vt:lpstr>
      <vt:lpstr>13.건강보험적용인구</vt:lpstr>
      <vt:lpstr>14.국민연금가입자</vt:lpstr>
      <vt:lpstr>15.국민연금급여지급현황</vt:lpstr>
      <vt:lpstr>16. 노인여가복지시설</vt:lpstr>
      <vt:lpstr>17. 노인주거복지시설</vt:lpstr>
      <vt:lpstr>18. 노인의료복지시설</vt:lpstr>
      <vt:lpstr>19. 재가노인복지시설</vt:lpstr>
      <vt:lpstr>20. 국민기초생활보장수급자</vt:lpstr>
      <vt:lpstr>21. 기초연금 수급자 수</vt:lpstr>
      <vt:lpstr>22. 여성복지시설</vt:lpstr>
      <vt:lpstr>23. 여성폭력상담</vt:lpstr>
      <vt:lpstr>24. 아동복지시설</vt:lpstr>
      <vt:lpstr>25. 장애인복지생활시설</vt:lpstr>
      <vt:lpstr>26. 장애인등록현황</vt:lpstr>
      <vt:lpstr>27. 보호대상아동발생및조치현황</vt:lpstr>
      <vt:lpstr>28.헌혈사업실적</vt:lpstr>
      <vt:lpstr>29. 어린이집</vt:lpstr>
      <vt:lpstr>30. 사회복지자원봉사자현황</vt:lpstr>
      <vt:lpstr>'1. 의료기관'!Print_Area</vt:lpstr>
      <vt:lpstr>'10. 결핵환자현황'!Print_Area</vt:lpstr>
      <vt:lpstr>'11. 보건소구강보건사업실적'!Print_Area</vt:lpstr>
      <vt:lpstr>'12. 모자보건사업실적'!Print_Area</vt:lpstr>
      <vt:lpstr>'13.건강보험적용인구'!Print_Area</vt:lpstr>
      <vt:lpstr>'2. 의료기관종사의료인력'!Print_Area</vt:lpstr>
      <vt:lpstr>'20. 국민기초생활보장수급자'!Print_Area</vt:lpstr>
      <vt:lpstr>'21. 기초연금 수급자 수'!Print_Area</vt:lpstr>
      <vt:lpstr>'24. 아동복지시설'!Print_Area</vt:lpstr>
      <vt:lpstr>'25. 장애인복지생활시설'!Print_Area</vt:lpstr>
      <vt:lpstr>'26. 장애인등록현황'!Print_Area</vt:lpstr>
      <vt:lpstr>'27. 보호대상아동발생및조치현황'!Print_Area</vt:lpstr>
      <vt:lpstr>'29. 어린이집'!Print_Area</vt:lpstr>
      <vt:lpstr>'3. 보건소 인력'!Print_Area</vt:lpstr>
      <vt:lpstr>'30. 사회복지자원봉사자현황'!Print_Area</vt:lpstr>
      <vt:lpstr>'4. 보건지소 및 보건진료소 인력'!Print_Area</vt:lpstr>
      <vt:lpstr>'5. 의약품등 제조업소 및 판매업소'!Print_Area</vt:lpstr>
      <vt:lpstr>'6. 식품위생관계업소'!Print_Area</vt:lpstr>
      <vt:lpstr>'7. 공중위생영업소'!Print_Area</vt:lpstr>
      <vt:lpstr>'8. 예방접종'!Print_Area</vt:lpstr>
      <vt:lpstr>'9. 법정감염병발생및사망'!Print_Area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이춘식</dc:creator>
  <cp:lastModifiedBy>User</cp:lastModifiedBy>
  <cp:revision>115</cp:revision>
  <cp:lastPrinted>2022-05-06T06:42:46Z</cp:lastPrinted>
  <dcterms:created xsi:type="dcterms:W3CDTF">1997-07-14T01:56:09Z</dcterms:created>
  <dcterms:modified xsi:type="dcterms:W3CDTF">2023-12-27T01:08:57Z</dcterms:modified>
  <cp:version>1100.0100.01</cp:version>
</cp:coreProperties>
</file>